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M:\mart.roost\Andmetöötlus\"/>
    </mc:Choice>
  </mc:AlternateContent>
  <xr:revisionPtr revIDLastSave="0" documentId="14_{834C4252-F2E2-477E-8DF0-6001E5282D38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CGI" sheetId="1" r:id="rId1"/>
    <sheet name="Hinded" sheetId="3" r:id="rId2"/>
    <sheet name="Hoius" sheetId="2" r:id="rId3"/>
  </sheets>
  <definedNames>
    <definedName name="Economy">CGI!$B$5:$B$142</definedName>
    <definedName name="Hinne">Hinded!$L$4:$L$9</definedName>
    <definedName name="Prev.">CGI!$D$5:$D$142</definedName>
    <definedName name="Punktid">Hinded!$K$4:$K$9</definedName>
    <definedName name="Rank">CGI!$A$5:$A$142</definedName>
    <definedName name="Rank_vahe">CGI!$F$5:$F$142</definedName>
    <definedName name="Score">CGI!$C$5:$C$142</definedName>
    <definedName name="Vahe">CGI!$E$5:$E$142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" l="1"/>
  <c r="K20" i="2"/>
  <c r="K19" i="2"/>
  <c r="K18" i="2"/>
  <c r="C14" i="3"/>
  <c r="F14" i="3" s="1"/>
  <c r="D14" i="3"/>
  <c r="G14" i="3" s="1"/>
  <c r="E14" i="3"/>
  <c r="H14" i="3" s="1"/>
  <c r="C15" i="3"/>
  <c r="F15" i="3" s="1"/>
  <c r="D15" i="3"/>
  <c r="G15" i="3" s="1"/>
  <c r="E15" i="3"/>
  <c r="H15" i="3" s="1"/>
  <c r="C16" i="3"/>
  <c r="F16" i="3" s="1"/>
  <c r="D16" i="3"/>
  <c r="G16" i="3" s="1"/>
  <c r="E16" i="3"/>
  <c r="H16" i="3" s="1"/>
  <c r="C17" i="3"/>
  <c r="F17" i="3" s="1"/>
  <c r="D17" i="3"/>
  <c r="G17" i="3" s="1"/>
  <c r="E17" i="3"/>
  <c r="H17" i="3" s="1"/>
  <c r="C18" i="3"/>
  <c r="F18" i="3" s="1"/>
  <c r="D18" i="3"/>
  <c r="G18" i="3" s="1"/>
  <c r="E18" i="3"/>
  <c r="H18" i="3" s="1"/>
  <c r="C19" i="3"/>
  <c r="F19" i="3" s="1"/>
  <c r="D19" i="3"/>
  <c r="G19" i="3" s="1"/>
  <c r="E19" i="3"/>
  <c r="H19" i="3" s="1"/>
  <c r="C20" i="3"/>
  <c r="F20" i="3" s="1"/>
  <c r="D20" i="3"/>
  <c r="G20" i="3" s="1"/>
  <c r="E20" i="3"/>
  <c r="H20" i="3" s="1"/>
  <c r="C21" i="3"/>
  <c r="F21" i="3" s="1"/>
  <c r="D21" i="3"/>
  <c r="G21" i="3" s="1"/>
  <c r="E21" i="3"/>
  <c r="H21" i="3" s="1"/>
  <c r="C22" i="3"/>
  <c r="F22" i="3" s="1"/>
  <c r="D22" i="3"/>
  <c r="G22" i="3" s="1"/>
  <c r="E22" i="3"/>
  <c r="H22" i="3" s="1"/>
  <c r="C23" i="3"/>
  <c r="F23" i="3" s="1"/>
  <c r="D23" i="3"/>
  <c r="G23" i="3" s="1"/>
  <c r="E23" i="3"/>
  <c r="H23" i="3" s="1"/>
  <c r="C24" i="3"/>
  <c r="F24" i="3" s="1"/>
  <c r="D24" i="3"/>
  <c r="G24" i="3" s="1"/>
  <c r="E24" i="3"/>
  <c r="H24" i="3" s="1"/>
  <c r="C25" i="3"/>
  <c r="F25" i="3" s="1"/>
  <c r="D25" i="3"/>
  <c r="G25" i="3" s="1"/>
  <c r="E25" i="3"/>
  <c r="H25" i="3" s="1"/>
  <c r="C26" i="3"/>
  <c r="F26" i="3" s="1"/>
  <c r="D26" i="3"/>
  <c r="G26" i="3" s="1"/>
  <c r="E26" i="3"/>
  <c r="H26" i="3" s="1"/>
  <c r="C27" i="3"/>
  <c r="F27" i="3" s="1"/>
  <c r="D27" i="3"/>
  <c r="G27" i="3" s="1"/>
  <c r="E27" i="3"/>
  <c r="H27" i="3" s="1"/>
  <c r="C28" i="3"/>
  <c r="F28" i="3" s="1"/>
  <c r="D28" i="3"/>
  <c r="G28" i="3" s="1"/>
  <c r="E28" i="3"/>
  <c r="H28" i="3" s="1"/>
  <c r="C29" i="3"/>
  <c r="F29" i="3" s="1"/>
  <c r="D29" i="3"/>
  <c r="G29" i="3" s="1"/>
  <c r="E29" i="3"/>
  <c r="H29" i="3" s="1"/>
  <c r="C30" i="3"/>
  <c r="F30" i="3" s="1"/>
  <c r="D30" i="3"/>
  <c r="G30" i="3" s="1"/>
  <c r="E30" i="3"/>
  <c r="H30" i="3" s="1"/>
  <c r="C31" i="3"/>
  <c r="F31" i="3" s="1"/>
  <c r="D31" i="3"/>
  <c r="G31" i="3" s="1"/>
  <c r="E31" i="3"/>
  <c r="H31" i="3" s="1"/>
  <c r="C32" i="3"/>
  <c r="F32" i="3" s="1"/>
  <c r="D32" i="3"/>
  <c r="G32" i="3" s="1"/>
  <c r="E32" i="3"/>
  <c r="H32" i="3" s="1"/>
  <c r="C33" i="3"/>
  <c r="F33" i="3" s="1"/>
  <c r="D33" i="3"/>
  <c r="G33" i="3" s="1"/>
  <c r="E33" i="3"/>
  <c r="H33" i="3" s="1"/>
  <c r="C34" i="3"/>
  <c r="F34" i="3" s="1"/>
  <c r="D34" i="3"/>
  <c r="G34" i="3" s="1"/>
  <c r="E34" i="3"/>
  <c r="H34" i="3" s="1"/>
  <c r="C35" i="3"/>
  <c r="F35" i="3" s="1"/>
  <c r="D35" i="3"/>
  <c r="G35" i="3" s="1"/>
  <c r="E35" i="3"/>
  <c r="H35" i="3" s="1"/>
  <c r="C36" i="3"/>
  <c r="F36" i="3" s="1"/>
  <c r="D36" i="3"/>
  <c r="G36" i="3" s="1"/>
  <c r="E36" i="3"/>
  <c r="H36" i="3" s="1"/>
  <c r="C37" i="3"/>
  <c r="F37" i="3" s="1"/>
  <c r="D37" i="3"/>
  <c r="G37" i="3" s="1"/>
  <c r="E37" i="3"/>
  <c r="H37" i="3" s="1"/>
  <c r="D13" i="3"/>
  <c r="G13" i="3" s="1"/>
  <c r="E13" i="3"/>
  <c r="H13" i="3" s="1"/>
  <c r="C13" i="3"/>
  <c r="F13" i="3" s="1"/>
  <c r="J34" i="1"/>
  <c r="K34" i="1"/>
  <c r="J35" i="1"/>
  <c r="K35" i="1" s="1"/>
  <c r="J36" i="1"/>
  <c r="K36" i="1"/>
  <c r="J37" i="1"/>
  <c r="K37" i="1"/>
  <c r="J38" i="1"/>
  <c r="K38" i="1" s="1"/>
  <c r="J39" i="1"/>
  <c r="K39" i="1"/>
  <c r="J32" i="1"/>
  <c r="K32" i="1" s="1"/>
  <c r="J33" i="1"/>
  <c r="K33" i="1" s="1"/>
  <c r="J31" i="1"/>
  <c r="K31" i="1" s="1"/>
  <c r="O18" i="1"/>
  <c r="P18" i="1"/>
  <c r="O19" i="1"/>
  <c r="P19" i="1"/>
  <c r="O20" i="1"/>
  <c r="P20" i="1" s="1"/>
  <c r="O21" i="1"/>
  <c r="P21" i="1"/>
  <c r="O22" i="1"/>
  <c r="P22" i="1"/>
  <c r="O23" i="1"/>
  <c r="P23" i="1" s="1"/>
  <c r="P16" i="1"/>
  <c r="P17" i="1"/>
  <c r="P15" i="1"/>
  <c r="O16" i="1"/>
  <c r="O17" i="1"/>
  <c r="O15" i="1"/>
  <c r="J21" i="1"/>
  <c r="K21" i="1"/>
  <c r="J22" i="1"/>
  <c r="K22" i="1" s="1"/>
  <c r="J23" i="1"/>
  <c r="K23" i="1"/>
  <c r="J18" i="1"/>
  <c r="K18" i="1"/>
  <c r="J19" i="1"/>
  <c r="K19" i="1"/>
  <c r="J20" i="1"/>
  <c r="K20" i="1"/>
  <c r="J16" i="1"/>
  <c r="K16" i="1"/>
  <c r="J17" i="1"/>
  <c r="K17" i="1"/>
  <c r="K15" i="1"/>
  <c r="J15" i="1"/>
  <c r="J8" i="1"/>
  <c r="J9" i="1"/>
  <c r="J10" i="1"/>
  <c r="J11" i="1"/>
  <c r="J7" i="1"/>
  <c r="J5" i="1"/>
  <c r="J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F121" i="1" s="1"/>
  <c r="E122" i="1"/>
  <c r="E123" i="1"/>
  <c r="E124" i="1"/>
  <c r="E125" i="1"/>
  <c r="E126" i="1"/>
  <c r="E127" i="1"/>
  <c r="F127" i="1" s="1"/>
  <c r="E128" i="1"/>
  <c r="E129" i="1"/>
  <c r="E130" i="1"/>
  <c r="E131" i="1"/>
  <c r="E132" i="1"/>
  <c r="E133" i="1"/>
  <c r="F133" i="1" s="1"/>
  <c r="E134" i="1"/>
  <c r="E135" i="1"/>
  <c r="E136" i="1"/>
  <c r="E137" i="1"/>
  <c r="E138" i="1"/>
  <c r="E139" i="1"/>
  <c r="F139" i="1" s="1"/>
  <c r="E140" i="1"/>
  <c r="E141" i="1"/>
  <c r="E142" i="1"/>
  <c r="E5" i="1"/>
  <c r="I37" i="3" l="1"/>
  <c r="I31" i="3"/>
  <c r="I27" i="3"/>
  <c r="I25" i="3"/>
  <c r="I21" i="3"/>
  <c r="I19" i="3"/>
  <c r="I15" i="3"/>
  <c r="I33" i="3"/>
  <c r="I35" i="3"/>
  <c r="I29" i="3"/>
  <c r="I23" i="3"/>
  <c r="I17" i="3"/>
  <c r="I24" i="3"/>
  <c r="I18" i="3"/>
  <c r="I36" i="3"/>
  <c r="I34" i="3"/>
  <c r="I32" i="3"/>
  <c r="I30" i="3"/>
  <c r="I28" i="3"/>
  <c r="I26" i="3"/>
  <c r="I22" i="3"/>
  <c r="I20" i="3"/>
  <c r="I16" i="3"/>
  <c r="I14" i="3"/>
  <c r="I13" i="3"/>
  <c r="F91" i="1"/>
  <c r="F55" i="1"/>
  <c r="F132" i="1"/>
  <c r="F108" i="1"/>
  <c r="F84" i="1"/>
  <c r="F60" i="1"/>
  <c r="F42" i="1"/>
  <c r="F30" i="1"/>
  <c r="F12" i="1"/>
  <c r="F130" i="1"/>
  <c r="F76" i="1"/>
  <c r="F64" i="1"/>
  <c r="F58" i="1"/>
  <c r="F52" i="1"/>
  <c r="F46" i="1"/>
  <c r="F40" i="1"/>
  <c r="F34" i="1"/>
  <c r="F28" i="1"/>
  <c r="F22" i="1"/>
  <c r="F16" i="1"/>
  <c r="F10" i="1"/>
  <c r="F103" i="1"/>
  <c r="F73" i="1"/>
  <c r="F43" i="1"/>
  <c r="F126" i="1"/>
  <c r="F96" i="1"/>
  <c r="F66" i="1"/>
  <c r="F142" i="1"/>
  <c r="F136" i="1"/>
  <c r="F124" i="1"/>
  <c r="F118" i="1"/>
  <c r="F112" i="1"/>
  <c r="F106" i="1"/>
  <c r="F100" i="1"/>
  <c r="F94" i="1"/>
  <c r="F88" i="1"/>
  <c r="F82" i="1"/>
  <c r="F70" i="1"/>
  <c r="F141" i="1"/>
  <c r="F135" i="1"/>
  <c r="F129" i="1"/>
  <c r="F123" i="1"/>
  <c r="F117" i="1"/>
  <c r="F111" i="1"/>
  <c r="F105" i="1"/>
  <c r="F99" i="1"/>
  <c r="F93" i="1"/>
  <c r="F87" i="1"/>
  <c r="F81" i="1"/>
  <c r="F75" i="1"/>
  <c r="F69" i="1"/>
  <c r="F63" i="1"/>
  <c r="F57" i="1"/>
  <c r="F51" i="1"/>
  <c r="F45" i="1"/>
  <c r="F39" i="1"/>
  <c r="F33" i="1"/>
  <c r="F27" i="1"/>
  <c r="F21" i="1"/>
  <c r="F15" i="1"/>
  <c r="F9" i="1"/>
  <c r="F115" i="1"/>
  <c r="F85" i="1"/>
  <c r="F61" i="1"/>
  <c r="F138" i="1"/>
  <c r="F114" i="1"/>
  <c r="F90" i="1"/>
  <c r="F72" i="1"/>
  <c r="F48" i="1"/>
  <c r="F24" i="1"/>
  <c r="F140" i="1"/>
  <c r="F134" i="1"/>
  <c r="F128" i="1"/>
  <c r="F122" i="1"/>
  <c r="F116" i="1"/>
  <c r="F110" i="1"/>
  <c r="F104" i="1"/>
  <c r="F98" i="1"/>
  <c r="F92" i="1"/>
  <c r="F86" i="1"/>
  <c r="F80" i="1"/>
  <c r="F74" i="1"/>
  <c r="F68" i="1"/>
  <c r="F62" i="1"/>
  <c r="F56" i="1"/>
  <c r="F50" i="1"/>
  <c r="F44" i="1"/>
  <c r="F38" i="1"/>
  <c r="F32" i="1"/>
  <c r="F26" i="1"/>
  <c r="F20" i="1"/>
  <c r="F14" i="1"/>
  <c r="F8" i="1"/>
  <c r="F97" i="1"/>
  <c r="F67" i="1"/>
  <c r="F37" i="1"/>
  <c r="F31" i="1"/>
  <c r="F25" i="1"/>
  <c r="F19" i="1"/>
  <c r="F13" i="1"/>
  <c r="F7" i="1"/>
  <c r="F6" i="1"/>
  <c r="F109" i="1"/>
  <c r="F79" i="1"/>
  <c r="F49" i="1"/>
  <c r="F120" i="1"/>
  <c r="F102" i="1"/>
  <c r="F78" i="1"/>
  <c r="F54" i="1"/>
  <c r="F36" i="1"/>
  <c r="F18" i="1"/>
  <c r="F5" i="1"/>
  <c r="F137" i="1"/>
  <c r="F131" i="1"/>
  <c r="F125" i="1"/>
  <c r="F119" i="1"/>
  <c r="F113" i="1"/>
  <c r="F107" i="1"/>
  <c r="F101" i="1"/>
  <c r="F95" i="1"/>
  <c r="F89" i="1"/>
  <c r="F83" i="1"/>
  <c r="F77" i="1"/>
  <c r="F71" i="1"/>
  <c r="F65" i="1"/>
  <c r="F59" i="1"/>
  <c r="F53" i="1"/>
  <c r="F47" i="1"/>
  <c r="F41" i="1"/>
  <c r="F35" i="1"/>
  <c r="F29" i="1"/>
  <c r="F23" i="1"/>
  <c r="F17" i="1"/>
  <c r="F11" i="1"/>
  <c r="I41" i="3" l="1"/>
  <c r="I40" i="3"/>
  <c r="I39" i="3"/>
</calcChain>
</file>

<file path=xl/sharedStrings.xml><?xml version="1.0" encoding="utf-8"?>
<sst xmlns="http://schemas.openxmlformats.org/spreadsheetml/2006/main" count="242" uniqueCount="232">
  <si>
    <t>http://www3.weforum.org/docs/GCR2016-2017/05FullReport/TheGlobalCompetitivenessReport2016-2017_FINAL.pdf</t>
  </si>
  <si>
    <t>The Global Competitiveness Index 2016–2017 Rankings</t>
  </si>
  <si>
    <t>Economy</t>
  </si>
  <si>
    <t>Score</t>
  </si>
  <si>
    <t>Prev.</t>
  </si>
  <si>
    <t>Rank</t>
  </si>
  <si>
    <t>Switzerland</t>
  </si>
  <si>
    <t>Singapore</t>
  </si>
  <si>
    <t>United States</t>
  </si>
  <si>
    <t>Netherlands</t>
  </si>
  <si>
    <t>Germany</t>
  </si>
  <si>
    <t>Sweden</t>
  </si>
  <si>
    <t>United Kingdom</t>
  </si>
  <si>
    <t>Japan</t>
  </si>
  <si>
    <t>Hong Kong SAR</t>
  </si>
  <si>
    <t>Finland</t>
  </si>
  <si>
    <t>Norway</t>
  </si>
  <si>
    <t>Denmark</t>
  </si>
  <si>
    <t>New Zealand</t>
  </si>
  <si>
    <t>Taiwan, China</t>
  </si>
  <si>
    <t>Canada</t>
  </si>
  <si>
    <t>United Arab Emirates</t>
  </si>
  <si>
    <t>Belgium</t>
  </si>
  <si>
    <t>Qatar</t>
  </si>
  <si>
    <t>Austria</t>
  </si>
  <si>
    <t>Luxembourg</t>
  </si>
  <si>
    <t>France</t>
  </si>
  <si>
    <t>Australia</t>
  </si>
  <si>
    <t>Ireland</t>
  </si>
  <si>
    <t>Israel</t>
  </si>
  <si>
    <t>Malaysia</t>
  </si>
  <si>
    <t>Korea, Rep.</t>
  </si>
  <si>
    <t>Iceland</t>
  </si>
  <si>
    <t>China</t>
  </si>
  <si>
    <t>Saudi Arabia</t>
  </si>
  <si>
    <t>Estonia</t>
  </si>
  <si>
    <t>Czech Republic</t>
  </si>
  <si>
    <t>Spain</t>
  </si>
  <si>
    <t>Chile</t>
  </si>
  <si>
    <t>Thailand</t>
  </si>
  <si>
    <t>Lithuania</t>
  </si>
  <si>
    <t>Poland</t>
  </si>
  <si>
    <t>Azerbaijan</t>
  </si>
  <si>
    <t>Kuwait</t>
  </si>
  <si>
    <t>India</t>
  </si>
  <si>
    <t>Malta</t>
  </si>
  <si>
    <t>Indonesia</t>
  </si>
  <si>
    <t>Panama</t>
  </si>
  <si>
    <t>Russian Federation</t>
  </si>
  <si>
    <t>Italy</t>
  </si>
  <si>
    <t>Mauritius</t>
  </si>
  <si>
    <t>Portugal</t>
  </si>
  <si>
    <t>South Africa</t>
  </si>
  <si>
    <t>Bahrain</t>
  </si>
  <si>
    <t>Latvia</t>
  </si>
  <si>
    <t>Bulgaria</t>
  </si>
  <si>
    <t>Mexico</t>
  </si>
  <si>
    <t>Rwanda</t>
  </si>
  <si>
    <t>Kazakhstan</t>
  </si>
  <si>
    <t>Costa Rica</t>
  </si>
  <si>
    <t>Turkey</t>
  </si>
  <si>
    <t>Slovenia</t>
  </si>
  <si>
    <t>Philippines</t>
  </si>
  <si>
    <t>Brunei Darussalam</t>
  </si>
  <si>
    <t>n/a</t>
  </si>
  <si>
    <t>Georgia</t>
  </si>
  <si>
    <t>Vietnam</t>
  </si>
  <si>
    <t>Colombia</t>
  </si>
  <si>
    <t>Romania</t>
  </si>
  <si>
    <t>Jordan</t>
  </si>
  <si>
    <t>Botswana</t>
  </si>
  <si>
    <t>Slovak Republic</t>
  </si>
  <si>
    <t>Oman</t>
  </si>
  <si>
    <t>Peru</t>
  </si>
  <si>
    <t>Macedonia, FYR</t>
  </si>
  <si>
    <t>Hungary</t>
  </si>
  <si>
    <t>Morocco</t>
  </si>
  <si>
    <t>Sri Lanka</t>
  </si>
  <si>
    <t>Barbados</t>
  </si>
  <si>
    <t>Uruguay</t>
  </si>
  <si>
    <t>Croatia</t>
  </si>
  <si>
    <t>Jamaica</t>
  </si>
  <si>
    <t>Iran, Islamic Rep.</t>
  </si>
  <si>
    <t>Tajikistan</t>
  </si>
  <si>
    <t>Guatemala</t>
  </si>
  <si>
    <t>Armenia</t>
  </si>
  <si>
    <t>Albania</t>
  </si>
  <si>
    <t>Brazil</t>
  </si>
  <si>
    <t>Montenegro</t>
  </si>
  <si>
    <t>Cyprus</t>
  </si>
  <si>
    <t>Namibia</t>
  </si>
  <si>
    <t>Ukraine</t>
  </si>
  <si>
    <t>Greece</t>
  </si>
  <si>
    <t>Algeria</t>
  </si>
  <si>
    <t>Honduras</t>
  </si>
  <si>
    <t>Cambodia</t>
  </si>
  <si>
    <t>Serbia</t>
  </si>
  <si>
    <t>Ecuador</t>
  </si>
  <si>
    <t>Dominican Republic</t>
  </si>
  <si>
    <t>Lao PDR</t>
  </si>
  <si>
    <t>Trinidad and Tobago</t>
  </si>
  <si>
    <t>Tunisia</t>
  </si>
  <si>
    <t>Kenya</t>
  </si>
  <si>
    <t>Bhutan</t>
  </si>
  <si>
    <t>Nepal</t>
  </si>
  <si>
    <t>Côte d’Ivoire</t>
  </si>
  <si>
    <t>Moldova</t>
  </si>
  <si>
    <t>Lebanon</t>
  </si>
  <si>
    <t>Mongolia</t>
  </si>
  <si>
    <t>Nicaragua</t>
  </si>
  <si>
    <t>Argentina</t>
  </si>
  <si>
    <t>El Salvador</t>
  </si>
  <si>
    <t>Bangladesh</t>
  </si>
  <si>
    <t>Bosnia &amp; Herzegovina</t>
  </si>
  <si>
    <t>Gabon</t>
  </si>
  <si>
    <t>Ethiopia</t>
  </si>
  <si>
    <t>Cape Verde</t>
  </si>
  <si>
    <t>Kyrgyz Republic</t>
  </si>
  <si>
    <t>Senegal</t>
  </si>
  <si>
    <t>Uganda</t>
  </si>
  <si>
    <t>Ghana</t>
  </si>
  <si>
    <t>Egypt</t>
  </si>
  <si>
    <t>Tanzania</t>
  </si>
  <si>
    <t>Paraguay</t>
  </si>
  <si>
    <t>Zambia</t>
  </si>
  <si>
    <t>Cameroon</t>
  </si>
  <si>
    <t>Lesotho</t>
  </si>
  <si>
    <t>Bolivia</t>
  </si>
  <si>
    <t>Pakistan</t>
  </si>
  <si>
    <t>Gambia, The</t>
  </si>
  <si>
    <t>Benin</t>
  </si>
  <si>
    <t>Mali</t>
  </si>
  <si>
    <t>Zimbabwe</t>
  </si>
  <si>
    <t>Nigeria</t>
  </si>
  <si>
    <t>Madagascar</t>
  </si>
  <si>
    <t>Congo, Democratic Rep.</t>
  </si>
  <si>
    <t>Venezuela</t>
  </si>
  <si>
    <t>Liberia</t>
  </si>
  <si>
    <t>Sierra Leone</t>
  </si>
  <si>
    <t>Mozambique</t>
  </si>
  <si>
    <t>Malawi</t>
  </si>
  <si>
    <t>Burundi</t>
  </si>
  <si>
    <t>Chad</t>
  </si>
  <si>
    <t>Mauritania</t>
  </si>
  <si>
    <t>Yemen</t>
  </si>
  <si>
    <t>Tähtajaline hoius</t>
  </si>
  <si>
    <t>Periood</t>
  </si>
  <si>
    <t>EUR</t>
  </si>
  <si>
    <t>USD</t>
  </si>
  <si>
    <t>GBP</t>
  </si>
  <si>
    <t>SEK</t>
  </si>
  <si>
    <t>NOK</t>
  </si>
  <si>
    <t>CAD</t>
  </si>
  <si>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</si>
  <si>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</si>
  <si>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</si>
  <si>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</si>
  <si>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</si>
  <si>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</si>
  <si>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</si>
  <si>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</si>
  <si>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</si>
  <si>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</si>
  <si>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</si>
  <si>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</si>
  <si>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Vahe</t>
  </si>
  <si>
    <t>Rank_vahe</t>
  </si>
  <si>
    <t>Keskmine</t>
  </si>
  <si>
    <t>Mediaan</t>
  </si>
  <si>
    <t>Kvartiilid</t>
  </si>
  <si>
    <t>min</t>
  </si>
  <si>
    <t>max</t>
  </si>
  <si>
    <t>mediaan</t>
  </si>
  <si>
    <t>1.kvartiil</t>
  </si>
  <si>
    <t>3.kvartiil</t>
  </si>
  <si>
    <t>Suurimad tõusjad</t>
  </si>
  <si>
    <t>Suurimad langejad</t>
  </si>
  <si>
    <t>jrk(rank_vahe)</t>
  </si>
  <si>
    <t>mitmes</t>
  </si>
  <si>
    <t>Riik</t>
  </si>
  <si>
    <t>jrk</t>
  </si>
  <si>
    <t>vahe</t>
  </si>
  <si>
    <t>Punktid</t>
  </si>
  <si>
    <t>Hinne</t>
  </si>
  <si>
    <t>Tudengid</t>
  </si>
  <si>
    <t>Tudeng1</t>
  </si>
  <si>
    <t>Tudeng2</t>
  </si>
  <si>
    <t>Tudeng3</t>
  </si>
  <si>
    <t>Tudeng4</t>
  </si>
  <si>
    <t>Tudeng5</t>
  </si>
  <si>
    <t>Tudeng6</t>
  </si>
  <si>
    <t>Tudeng7</t>
  </si>
  <si>
    <t>Tudeng8</t>
  </si>
  <si>
    <t>Tudeng9</t>
  </si>
  <si>
    <t>Tudeng10</t>
  </si>
  <si>
    <t>Tudeng11</t>
  </si>
  <si>
    <t>Tudeng12</t>
  </si>
  <si>
    <t>Tudeng13</t>
  </si>
  <si>
    <t>Tudeng14</t>
  </si>
  <si>
    <t>Tudeng15</t>
  </si>
  <si>
    <t>Tudeng16</t>
  </si>
  <si>
    <t>Tudeng17</t>
  </si>
  <si>
    <t>Tudeng18</t>
  </si>
  <si>
    <t>Tudeng19</t>
  </si>
  <si>
    <t>Tudeng20</t>
  </si>
  <si>
    <t>Tudeng21</t>
  </si>
  <si>
    <t>Tudeng22</t>
  </si>
  <si>
    <t>Tudeng23</t>
  </si>
  <si>
    <t>Tudeng24</t>
  </si>
  <si>
    <t>Tudeng25</t>
  </si>
  <si>
    <t>Punkte1</t>
  </si>
  <si>
    <t>Punkte2</t>
  </si>
  <si>
    <t>Punkte3</t>
  </si>
  <si>
    <t>Hinne1</t>
  </si>
  <si>
    <t>Hinne2</t>
  </si>
  <si>
    <t>Hinne3</t>
  </si>
  <si>
    <t>Koond</t>
  </si>
  <si>
    <t>index&amp;match</t>
  </si>
  <si>
    <t>keskmine</t>
  </si>
  <si>
    <t>sagedaseim hinne</t>
  </si>
  <si>
    <t>tänane kpv</t>
  </si>
  <si>
    <t>kuupäev pärast tänast</t>
  </si>
  <si>
    <t>hoiustatav summa</t>
  </si>
  <si>
    <t>arv &gt; 0</t>
  </si>
  <si>
    <t>valuuta</t>
  </si>
  <si>
    <t>väärtus loetelust (list)</t>
  </si>
  <si>
    <t>hoiustamise kestus</t>
  </si>
  <si>
    <t>arv 1..12</t>
  </si>
  <si>
    <t>rida</t>
  </si>
  <si>
    <t>veerg</t>
  </si>
  <si>
    <t>lõppsumma</t>
  </si>
  <si>
    <t>väljamaksmise kpv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</si>
</sst>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3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6" fillId="0" borderId="0" xfId="1"/>
    <xf numFmtId="0" fontId="4" fillId="2" borderId="0" xfId="0" applyFont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0" fillId="3" borderId="0" xfId="0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/>
    <xf numFmtId="14" fontId="0" fillId="5" borderId="0" xfId="0" applyNumberFormat="1" applyFill="1"/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33545</xdr:colOff>
      <xdr:row>0</xdr:row>
      <xdr:rowOff>192985</xdr:rowOff>
    </xdr:from>
    <xdr:ext cx="4972050" cy="183625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63545" y="192985"/>
          <a:ext cx="4972050" cy="18362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t">
          <a:spAutoFit/>
        </a:bodyPr>
        <a:lstStyle/>
        <a:p>
          <a:r>
            <a:rPr lang="et-EE" sz="1200"/>
            <a:t>1. Töölehel GCI on Maailma Majandusfoorumi globaalse konkurentsivõime</a:t>
          </a:r>
        </a:p>
        <a:p>
          <a:r>
            <a:rPr lang="et-EE" sz="1200"/>
            <a:t>edetabel. Veerus A on riigi koht edetabelis, veerus D koht eelmise </a:t>
          </a:r>
        </a:p>
        <a:p>
          <a:r>
            <a:rPr lang="et-EE" sz="1200"/>
            <a:t>aasta edetabelis.</a:t>
          </a:r>
        </a:p>
        <a:p>
          <a:endParaRPr lang="et-EE" sz="1200"/>
        </a:p>
        <a:p>
          <a:r>
            <a:rPr lang="et-EE" sz="1200"/>
            <a:t>Leida veeru</a:t>
          </a:r>
          <a:r>
            <a:rPr lang="et-EE" sz="1200" baseline="0"/>
            <a:t> Score andmetest aritmeetiline keskmine, mediaan (asendikeskmine) ja kvartiilid.</a:t>
          </a:r>
          <a:endParaRPr lang="et-EE" sz="1200"/>
        </a:p>
        <a:p>
          <a:endParaRPr lang="et-EE" sz="1200"/>
        </a:p>
        <a:p>
          <a:r>
            <a:rPr lang="et-EE" sz="1200"/>
            <a:t>Leida kolm riiki, mis parandasid kõige rohkem oma kohta </a:t>
          </a:r>
        </a:p>
        <a:p>
          <a:r>
            <a:rPr lang="et-EE" sz="1200"/>
            <a:t>ja kolm riiki, mis langesid edetabelis kõige enam.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412</xdr:colOff>
      <xdr:row>0</xdr:row>
      <xdr:rowOff>9938</xdr:rowOff>
    </xdr:from>
    <xdr:ext cx="4962525" cy="146051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12" y="9938"/>
          <a:ext cx="4962525" cy="1460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t">
          <a:spAutoFit/>
        </a:bodyPr>
        <a:lstStyle/>
        <a:p>
          <a:r>
            <a:rPr lang="et-EE" sz="1200"/>
            <a:t>2.  Teha tabel, milles on 25 tudengi kolme kontrolltöö juhuarvudena </a:t>
          </a:r>
        </a:p>
        <a:p>
          <a:r>
            <a:rPr lang="et-EE" sz="1200"/>
            <a:t>leitud tulemused (40-100 punkti, fn RANDBETWEEN). </a:t>
          </a:r>
        </a:p>
        <a:p>
          <a:endParaRPr lang="et-EE" sz="1200"/>
        </a:p>
        <a:p>
          <a:r>
            <a:rPr lang="et-EE" sz="1200"/>
            <a:t>Leida koondhinne: kolme hinde keskmine, mis antakse vaid juhul,</a:t>
          </a:r>
        </a:p>
        <a:p>
          <a:r>
            <a:rPr lang="et-EE" sz="1200"/>
            <a:t>kui kõik kolm hinnet on vähemalt "ühed".</a:t>
          </a:r>
        </a:p>
        <a:p>
          <a:endParaRPr lang="et-EE" sz="1200"/>
        </a:p>
        <a:p>
          <a:r>
            <a:rPr lang="et-EE" sz="1200"/>
            <a:t>Leida koondhinnete keskmine, mediaan ja kõige rohkem esinev hinne.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604631</xdr:colOff>
      <xdr:row>0</xdr:row>
      <xdr:rowOff>16565</xdr:rowOff>
    </xdr:from>
    <xdr:ext cx="4095750" cy="135099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733761" y="16565"/>
          <a:ext cx="4095750" cy="1350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72000" rtlCol="0" anchor="t">
          <a:spAutoFit/>
        </a:bodyPr>
        <a:lstStyle/>
        <a:p>
          <a:r>
            <a:rPr lang="et-EE" sz="1100"/>
            <a:t>4. Sisestage töölehele Hoius järgmised tähtajalise hoiuse andmed:</a:t>
          </a:r>
        </a:p>
        <a:p>
          <a:r>
            <a:rPr lang="et-EE" sz="1100"/>
            <a:t>	tänane kuupäev</a:t>
          </a:r>
        </a:p>
        <a:p>
          <a:r>
            <a:rPr lang="et-EE" sz="1100"/>
            <a:t>	hoiustatav summa</a:t>
          </a:r>
        </a:p>
        <a:p>
          <a:r>
            <a:rPr lang="et-EE" sz="1100"/>
            <a:t>	valuuta</a:t>
          </a:r>
        </a:p>
        <a:p>
          <a:r>
            <a:rPr lang="et-EE" sz="1100"/>
            <a:t>	hoiustamise kestvus kuudes</a:t>
          </a:r>
        </a:p>
        <a:p>
          <a:r>
            <a:rPr lang="et-EE" sz="1100"/>
            <a:t>Leida tabelist vastavale hoiusele kehtiv intress ja arvutage</a:t>
          </a:r>
        </a:p>
        <a:p>
          <a:r>
            <a:rPr lang="et-EE" sz="1100"/>
            <a:t>hoiuse lõppsumma ja väljamaksmise kuupäev.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3.weforum.org/docs/GCR2016-2017/05FullReport/TheGlobalCompetitivenessReport2016-2017_FINAL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"/>
  <sheetViews>
    <sheetView zoomScale="115" zoomScaleNormal="115" workbookViewId="0">
      <selection activeCell="L34" sqref="L34"/>
    </sheetView>
  </sheetViews>
  <sheetFormatPr defaultRowHeight="15" x14ac:dyDescent="0.25"/>
  <cols>
    <col min="1" max="1" width="8.5703125" customWidth="1"/>
    <col min="2" max="2" width="19.5703125" customWidth="1"/>
    <col min="4" max="4" width="9.85546875" customWidth="1"/>
    <col min="5" max="5" width="9.85546875" style="8" customWidth="1"/>
    <col min="6" max="6" width="13.28515625" customWidth="1"/>
  </cols>
  <sheetData>
    <row r="1" spans="1:16" ht="29.25" x14ac:dyDescent="0.25">
      <c r="A1" s="1" t="s">
        <v>1</v>
      </c>
    </row>
    <row r="2" spans="1:16" x14ac:dyDescent="0.25">
      <c r="A2" s="6" t="s">
        <v>0</v>
      </c>
    </row>
    <row r="4" spans="1:16" ht="15.75" x14ac:dyDescent="0.25">
      <c r="A4" s="7" t="s">
        <v>5</v>
      </c>
      <c r="B4" s="7" t="s">
        <v>2</v>
      </c>
      <c r="C4" s="7" t="s">
        <v>3</v>
      </c>
      <c r="D4" s="7" t="s">
        <v>4</v>
      </c>
      <c r="E4" s="7" t="s">
        <v>165</v>
      </c>
      <c r="F4" s="7" t="s">
        <v>166</v>
      </c>
      <c r="H4" s="9"/>
      <c r="I4" s="9" t="s">
        <v>167</v>
      </c>
      <c r="J4">
        <f>AVERAGE(Score)</f>
        <v>4.272826086956524</v>
      </c>
    </row>
    <row r="5" spans="1:16" x14ac:dyDescent="0.25">
      <c r="A5">
        <v>1</v>
      </c>
      <c r="B5" s="3" t="s">
        <v>6</v>
      </c>
      <c r="C5">
        <v>5.81</v>
      </c>
      <c r="D5">
        <v>1</v>
      </c>
      <c r="E5" s="8">
        <f>IFERROR(Rank-Prev.,0)</f>
        <v>0</v>
      </c>
      <c r="F5">
        <f>_xlfn.RANK.AVG(E5,Vahe,0)</f>
        <v>62</v>
      </c>
      <c r="I5" t="s">
        <v>168</v>
      </c>
      <c r="J5">
        <f>MEDIAN(Score)</f>
        <v>4.2</v>
      </c>
    </row>
    <row r="6" spans="1:16" x14ac:dyDescent="0.25">
      <c r="A6">
        <v>2</v>
      </c>
      <c r="B6" s="3" t="s">
        <v>7</v>
      </c>
      <c r="C6">
        <v>5.72</v>
      </c>
      <c r="D6">
        <v>2</v>
      </c>
      <c r="E6" s="9">
        <f>IFERROR(Rank-Prev.,0)</f>
        <v>0</v>
      </c>
      <c r="F6" s="9">
        <f>_xlfn.RANK.AVG(E6,Vahe,0)</f>
        <v>62</v>
      </c>
      <c r="I6" t="s">
        <v>169</v>
      </c>
    </row>
    <row r="7" spans="1:16" x14ac:dyDescent="0.25">
      <c r="A7">
        <v>3</v>
      </c>
      <c r="B7" s="3" t="s">
        <v>8</v>
      </c>
      <c r="C7">
        <v>5.7</v>
      </c>
      <c r="D7">
        <v>3</v>
      </c>
      <c r="E7" s="9">
        <f>IFERROR(Rank-Prev.,0)</f>
        <v>0</v>
      </c>
      <c r="F7" s="9">
        <f>_xlfn.RANK.AVG(E7,Vahe,0)</f>
        <v>62</v>
      </c>
      <c r="I7">
        <v>0</v>
      </c>
      <c r="J7">
        <f>_xlfn.QUARTILE.INC(Score,I7)</f>
        <v>2.74</v>
      </c>
      <c r="K7" t="s">
        <v>170</v>
      </c>
    </row>
    <row r="8" spans="1:16" x14ac:dyDescent="0.25">
      <c r="A8">
        <v>4</v>
      </c>
      <c r="B8" s="3" t="s">
        <v>9</v>
      </c>
      <c r="C8">
        <v>5.57</v>
      </c>
      <c r="D8">
        <v>5</v>
      </c>
      <c r="E8" s="9">
        <f>IFERROR(Rank-Prev.,0)</f>
        <v>-1</v>
      </c>
      <c r="F8" s="9">
        <f>_xlfn.RANK.AVG(E8,Vahe,0)</f>
        <v>82</v>
      </c>
      <c r="I8">
        <v>1</v>
      </c>
      <c r="J8" s="9">
        <f>_xlfn.QUARTILE.INC(Score,I8)</f>
        <v>3.81</v>
      </c>
      <c r="K8" t="s">
        <v>173</v>
      </c>
    </row>
    <row r="9" spans="1:16" x14ac:dyDescent="0.25">
      <c r="A9">
        <v>5</v>
      </c>
      <c r="B9" s="3" t="s">
        <v>10</v>
      </c>
      <c r="C9">
        <v>5.57</v>
      </c>
      <c r="D9">
        <v>4</v>
      </c>
      <c r="E9" s="9">
        <f>IFERROR(Rank-Prev.,0)</f>
        <v>1</v>
      </c>
      <c r="F9" s="9">
        <f>_xlfn.RANK.AVG(E9,Vahe,0)</f>
        <v>48.5</v>
      </c>
      <c r="I9" s="9">
        <v>2</v>
      </c>
      <c r="J9" s="9">
        <f>_xlfn.QUARTILE.INC(Score,I9)</f>
        <v>4.2</v>
      </c>
      <c r="K9" t="s">
        <v>172</v>
      </c>
    </row>
    <row r="10" spans="1:16" x14ac:dyDescent="0.25">
      <c r="A10">
        <v>6</v>
      </c>
      <c r="B10" s="3" t="s">
        <v>11</v>
      </c>
      <c r="C10">
        <v>5.53</v>
      </c>
      <c r="D10">
        <v>9</v>
      </c>
      <c r="E10" s="9">
        <f>IFERROR(Rank-Prev.,0)</f>
        <v>-3</v>
      </c>
      <c r="F10" s="9">
        <f>_xlfn.RANK.AVG(E10,Vahe,0)</f>
        <v>112</v>
      </c>
      <c r="I10" s="9">
        <v>3</v>
      </c>
      <c r="J10" s="9">
        <f>_xlfn.QUARTILE.INC(Score,I10)</f>
        <v>4.59</v>
      </c>
      <c r="K10" t="s">
        <v>174</v>
      </c>
    </row>
    <row r="11" spans="1:16" x14ac:dyDescent="0.25">
      <c r="A11">
        <v>7</v>
      </c>
      <c r="B11" s="3" t="s">
        <v>12</v>
      </c>
      <c r="C11">
        <v>5.49</v>
      </c>
      <c r="D11">
        <v>10</v>
      </c>
      <c r="E11" s="9">
        <f>IFERROR(Rank-Prev.,0)</f>
        <v>-3</v>
      </c>
      <c r="F11" s="9">
        <f>_xlfn.RANK.AVG(E11,Vahe,0)</f>
        <v>112</v>
      </c>
      <c r="I11" s="9">
        <v>4</v>
      </c>
      <c r="J11" s="9">
        <f>_xlfn.QUARTILE.INC(Score,I11)</f>
        <v>5.81</v>
      </c>
      <c r="K11" t="s">
        <v>171</v>
      </c>
    </row>
    <row r="12" spans="1:16" x14ac:dyDescent="0.25">
      <c r="A12">
        <v>8</v>
      </c>
      <c r="B12" s="3" t="s">
        <v>13</v>
      </c>
      <c r="C12">
        <v>5.48</v>
      </c>
      <c r="D12">
        <v>6</v>
      </c>
      <c r="E12" s="9">
        <f>IFERROR(Rank-Prev.,0)</f>
        <v>2</v>
      </c>
      <c r="F12" s="9">
        <f>_xlfn.RANK.AVG(E12,Vahe,0)</f>
        <v>41.5</v>
      </c>
    </row>
    <row r="13" spans="1:16" x14ac:dyDescent="0.25">
      <c r="A13">
        <v>9</v>
      </c>
      <c r="B13" s="3" t="s">
        <v>14</v>
      </c>
      <c r="C13">
        <v>5.48</v>
      </c>
      <c r="D13">
        <v>7</v>
      </c>
      <c r="E13" s="9">
        <f>IFERROR(Rank-Prev.,0)</f>
        <v>2</v>
      </c>
      <c r="F13" s="9">
        <f>_xlfn.RANK.AVG(E13,Vahe,0)</f>
        <v>41.5</v>
      </c>
      <c r="I13" t="s">
        <v>175</v>
      </c>
      <c r="N13" s="9" t="s">
        <v>175</v>
      </c>
      <c r="O13" s="9"/>
      <c r="P13" s="9"/>
    </row>
    <row r="14" spans="1:16" x14ac:dyDescent="0.25">
      <c r="A14">
        <v>10</v>
      </c>
      <c r="B14" s="3" t="s">
        <v>15</v>
      </c>
      <c r="C14">
        <v>5.44</v>
      </c>
      <c r="D14">
        <v>8</v>
      </c>
      <c r="E14" s="9">
        <f>IFERROR(Rank-Prev.,0)</f>
        <v>2</v>
      </c>
      <c r="F14" s="9">
        <f>_xlfn.RANK.AVG(E14,Vahe,0)</f>
        <v>41.5</v>
      </c>
      <c r="H14" s="8"/>
      <c r="I14" t="s">
        <v>177</v>
      </c>
      <c r="J14" t="s">
        <v>178</v>
      </c>
      <c r="K14" t="s">
        <v>179</v>
      </c>
      <c r="N14" s="9" t="s">
        <v>180</v>
      </c>
      <c r="O14" s="9" t="s">
        <v>181</v>
      </c>
      <c r="P14" s="9" t="s">
        <v>179</v>
      </c>
    </row>
    <row r="15" spans="1:16" x14ac:dyDescent="0.25">
      <c r="A15">
        <v>11</v>
      </c>
      <c r="B15" s="3" t="s">
        <v>16</v>
      </c>
      <c r="C15">
        <v>5.44</v>
      </c>
      <c r="D15">
        <v>11</v>
      </c>
      <c r="E15" s="9">
        <f>IFERROR(Rank-Prev.,0)</f>
        <v>0</v>
      </c>
      <c r="F15" s="9">
        <f>_xlfn.RANK.AVG(E15,Vahe,0)</f>
        <v>62</v>
      </c>
      <c r="H15" s="8"/>
      <c r="I15">
        <v>1</v>
      </c>
      <c r="J15">
        <f>MATCH(I15,Rank_vahe,0)</f>
        <v>118</v>
      </c>
      <c r="K15" t="str">
        <f>INDEX(Economy,J15)</f>
        <v>Zambia</v>
      </c>
      <c r="N15" s="9">
        <v>1</v>
      </c>
      <c r="O15" s="9">
        <f>LARGE(Vahe,N15)</f>
        <v>22</v>
      </c>
      <c r="P15" s="9" t="str">
        <f>INDEX(Economy,MATCH(O15,Vahe,0))</f>
        <v>Zambia</v>
      </c>
    </row>
    <row r="16" spans="1:16" x14ac:dyDescent="0.25">
      <c r="A16">
        <v>12</v>
      </c>
      <c r="B16" s="3" t="s">
        <v>17</v>
      </c>
      <c r="C16">
        <v>5.35</v>
      </c>
      <c r="D16">
        <v>12</v>
      </c>
      <c r="E16" s="9">
        <f>IFERROR(Rank-Prev.,0)</f>
        <v>0</v>
      </c>
      <c r="F16" s="9">
        <f>_xlfn.RANK.AVG(E16,Vahe,0)</f>
        <v>62</v>
      </c>
      <c r="G16" s="8"/>
      <c r="H16" s="8"/>
      <c r="I16">
        <v>2</v>
      </c>
      <c r="J16" s="9">
        <f>MATCH(I16,Rank_vahe,0)</f>
        <v>83</v>
      </c>
      <c r="K16" s="9" t="str">
        <f>INDEX(Economy,J16)</f>
        <v>Cyprus</v>
      </c>
      <c r="N16" s="9">
        <v>2</v>
      </c>
      <c r="O16" s="9">
        <f>LARGE(Vahe,N16)</f>
        <v>18</v>
      </c>
      <c r="P16" s="9" t="str">
        <f>INDEX(Economy,MATCH(O16,Vahe,0))</f>
        <v>Cyprus</v>
      </c>
    </row>
    <row r="17" spans="1:16" x14ac:dyDescent="0.25">
      <c r="A17">
        <v>13</v>
      </c>
      <c r="B17" s="3" t="s">
        <v>18</v>
      </c>
      <c r="C17">
        <v>5.31</v>
      </c>
      <c r="D17">
        <v>16</v>
      </c>
      <c r="E17" s="9">
        <f>IFERROR(Rank-Prev.,0)</f>
        <v>-3</v>
      </c>
      <c r="F17" s="9">
        <f>_xlfn.RANK.AVG(E17,Vahe,0)</f>
        <v>112</v>
      </c>
      <c r="G17" s="8"/>
      <c r="H17" s="8"/>
      <c r="I17" s="9">
        <v>3</v>
      </c>
      <c r="J17" s="9">
        <f>MATCH(I17,Rank_vahe,0)</f>
        <v>100</v>
      </c>
      <c r="K17" s="9" t="str">
        <f>INDEX(Economy,J17)</f>
        <v>Moldova</v>
      </c>
      <c r="N17" s="9">
        <v>3</v>
      </c>
      <c r="O17" s="9">
        <f>LARGE(Vahe,N17)</f>
        <v>16</v>
      </c>
      <c r="P17" s="9" t="str">
        <f>INDEX(Economy,MATCH(O17,Vahe,0))</f>
        <v>Moldova</v>
      </c>
    </row>
    <row r="18" spans="1:16" x14ac:dyDescent="0.25">
      <c r="A18">
        <v>14</v>
      </c>
      <c r="B18" s="3" t="s">
        <v>19</v>
      </c>
      <c r="C18">
        <v>5.28</v>
      </c>
      <c r="D18">
        <v>15</v>
      </c>
      <c r="E18" s="9">
        <f>IFERROR(Rank-Prev.,0)</f>
        <v>-1</v>
      </c>
      <c r="F18" s="9">
        <f>_xlfn.RANK.AVG(E18,Vahe,0)</f>
        <v>82</v>
      </c>
      <c r="I18" s="9">
        <v>4</v>
      </c>
      <c r="J18" s="9">
        <f>MATCH(I18,Rank_vahe,0)</f>
        <v>91</v>
      </c>
      <c r="K18" s="9" t="str">
        <f>INDEX(Economy,J18)</f>
        <v>Ecuador</v>
      </c>
      <c r="N18" s="9">
        <v>4</v>
      </c>
      <c r="O18" s="9">
        <f>LARGE(Vahe,N18)</f>
        <v>15</v>
      </c>
      <c r="P18" s="9" t="str">
        <f>INDEX(Economy,MATCH(O18,Vahe,0))</f>
        <v>Ecuador</v>
      </c>
    </row>
    <row r="19" spans="1:16" x14ac:dyDescent="0.25">
      <c r="A19">
        <v>15</v>
      </c>
      <c r="B19" s="3" t="s">
        <v>20</v>
      </c>
      <c r="C19">
        <v>5.27</v>
      </c>
      <c r="D19">
        <v>13</v>
      </c>
      <c r="E19" s="9">
        <f>IFERROR(Rank-Prev.,0)</f>
        <v>2</v>
      </c>
      <c r="F19" s="9">
        <f>_xlfn.RANK.AVG(E19,Vahe,0)</f>
        <v>41.5</v>
      </c>
      <c r="I19" s="9">
        <v>5</v>
      </c>
      <c r="J19" s="9">
        <f>MATCH(I19,Rank_vahe,0)</f>
        <v>82</v>
      </c>
      <c r="K19" s="9" t="str">
        <f>INDEX(Economy,J19)</f>
        <v>Montenegro</v>
      </c>
      <c r="N19" s="9">
        <v>5</v>
      </c>
      <c r="O19" s="9">
        <f>LARGE(Vahe,N19)</f>
        <v>12</v>
      </c>
      <c r="P19" s="9" t="str">
        <f>INDEX(Economy,MATCH(O19,Vahe,0))</f>
        <v>Montenegro</v>
      </c>
    </row>
    <row r="20" spans="1:16" x14ac:dyDescent="0.25">
      <c r="A20">
        <v>16</v>
      </c>
      <c r="B20" s="3" t="s">
        <v>21</v>
      </c>
      <c r="C20">
        <v>5.26</v>
      </c>
      <c r="D20">
        <v>17</v>
      </c>
      <c r="E20" s="9">
        <f>IFERROR(Rank-Prev.,0)</f>
        <v>-1</v>
      </c>
      <c r="F20" s="9">
        <f>_xlfn.RANK.AVG(E20,Vahe,0)</f>
        <v>82</v>
      </c>
      <c r="I20" s="9">
        <v>6</v>
      </c>
      <c r="J20" s="9">
        <f>MATCH(I20,Rank_vahe,0)</f>
        <v>53</v>
      </c>
      <c r="K20" s="9" t="str">
        <f>INDEX(Economy,J20)</f>
        <v>Kazakhstan</v>
      </c>
      <c r="N20" s="9">
        <v>6</v>
      </c>
      <c r="O20" s="9">
        <f>LARGE(Vahe,N20)</f>
        <v>11</v>
      </c>
      <c r="P20" s="9" t="str">
        <f>INDEX(Economy,MATCH(O20,Vahe,0))</f>
        <v>Kazakhstan</v>
      </c>
    </row>
    <row r="21" spans="1:16" x14ac:dyDescent="0.25">
      <c r="A21">
        <v>17</v>
      </c>
      <c r="B21" s="3" t="s">
        <v>22</v>
      </c>
      <c r="C21">
        <v>5.25</v>
      </c>
      <c r="D21">
        <v>19</v>
      </c>
      <c r="E21" s="9">
        <f>IFERROR(Rank-Prev.,0)</f>
        <v>-2</v>
      </c>
      <c r="F21" s="9">
        <f>_xlfn.RANK.AVG(E21,Vahe,0)</f>
        <v>98.5</v>
      </c>
      <c r="I21" s="9">
        <v>7</v>
      </c>
      <c r="J21" s="9" t="e">
        <f>MATCH(I21,Rank_vahe,0)</f>
        <v>#N/A</v>
      </c>
      <c r="K21" s="9" t="e">
        <f>INDEX(Economy,J21)</f>
        <v>#N/A</v>
      </c>
      <c r="N21" s="9">
        <v>7</v>
      </c>
      <c r="O21" s="9">
        <f>LARGE(Vahe,N21)</f>
        <v>10</v>
      </c>
      <c r="P21" s="9" t="str">
        <f>INDEX(Economy,MATCH(O21,Vahe,0))</f>
        <v>Philippines</v>
      </c>
    </row>
    <row r="22" spans="1:16" x14ac:dyDescent="0.25">
      <c r="A22">
        <v>18</v>
      </c>
      <c r="B22" s="3" t="s">
        <v>23</v>
      </c>
      <c r="C22">
        <v>5.23</v>
      </c>
      <c r="D22">
        <v>14</v>
      </c>
      <c r="E22" s="9">
        <f>IFERROR(Rank-Prev.,0)</f>
        <v>4</v>
      </c>
      <c r="F22" s="9">
        <f>_xlfn.RANK.AVG(E22,Vahe,0)</f>
        <v>29.5</v>
      </c>
      <c r="I22" s="9">
        <v>8</v>
      </c>
      <c r="J22" s="9">
        <f>MATCH(I22,Rank_vahe,0)</f>
        <v>57</v>
      </c>
      <c r="K22" s="9" t="str">
        <f>INDEX(Economy,J22)</f>
        <v>Philippines</v>
      </c>
      <c r="N22" s="9">
        <v>8</v>
      </c>
      <c r="O22" s="9">
        <f>LARGE(Vahe,N22)</f>
        <v>10</v>
      </c>
      <c r="P22" s="9" t="str">
        <f>INDEX(Economy,MATCH(O22,Vahe,0))</f>
        <v>Philippines</v>
      </c>
    </row>
    <row r="23" spans="1:16" x14ac:dyDescent="0.25">
      <c r="A23">
        <v>19</v>
      </c>
      <c r="B23" s="3" t="s">
        <v>24</v>
      </c>
      <c r="C23">
        <v>5.22</v>
      </c>
      <c r="D23">
        <v>23</v>
      </c>
      <c r="E23" s="9">
        <f>IFERROR(Rank-Prev.,0)</f>
        <v>-4</v>
      </c>
      <c r="F23" s="9">
        <f>_xlfn.RANK.AVG(E23,Vahe,0)</f>
        <v>120.5</v>
      </c>
      <c r="I23" s="9">
        <v>9</v>
      </c>
      <c r="J23" s="9" t="e">
        <f>MATCH(I23,Rank_vahe,0)</f>
        <v>#N/A</v>
      </c>
      <c r="K23" s="9" t="e">
        <f>INDEX(Economy,J23)</f>
        <v>#N/A</v>
      </c>
      <c r="N23" s="9">
        <v>9</v>
      </c>
      <c r="O23" s="9">
        <f>LARGE(Vahe,N23)</f>
        <v>10</v>
      </c>
      <c r="P23" s="9" t="str">
        <f>INDEX(Economy,MATCH(O23,Vahe,0))</f>
        <v>Philippines</v>
      </c>
    </row>
    <row r="24" spans="1:16" x14ac:dyDescent="0.25">
      <c r="A24">
        <v>20</v>
      </c>
      <c r="B24" s="3" t="s">
        <v>25</v>
      </c>
      <c r="C24">
        <v>5.2</v>
      </c>
      <c r="D24">
        <v>20</v>
      </c>
      <c r="E24" s="9">
        <f>IFERROR(Rank-Prev.,0)</f>
        <v>0</v>
      </c>
      <c r="F24" s="9">
        <f>_xlfn.RANK.AVG(E24,Vahe,0)</f>
        <v>62</v>
      </c>
    </row>
    <row r="25" spans="1:16" x14ac:dyDescent="0.25">
      <c r="A25">
        <v>21</v>
      </c>
      <c r="B25" s="3" t="s">
        <v>26</v>
      </c>
      <c r="C25">
        <v>5.2</v>
      </c>
      <c r="D25">
        <v>22</v>
      </c>
      <c r="E25" s="9">
        <f>IFERROR(Rank-Prev.,0)</f>
        <v>-1</v>
      </c>
      <c r="F25" s="9">
        <f>_xlfn.RANK.AVG(E25,Vahe,0)</f>
        <v>82</v>
      </c>
    </row>
    <row r="26" spans="1:16" x14ac:dyDescent="0.25">
      <c r="A26">
        <v>22</v>
      </c>
      <c r="B26" s="3" t="s">
        <v>27</v>
      </c>
      <c r="C26">
        <v>5.19</v>
      </c>
      <c r="D26">
        <v>21</v>
      </c>
      <c r="E26" s="9">
        <f>IFERROR(Rank-Prev.,0)</f>
        <v>1</v>
      </c>
      <c r="F26" s="9">
        <f>_xlfn.RANK.AVG(E26,Vahe,0)</f>
        <v>48.5</v>
      </c>
    </row>
    <row r="27" spans="1:16" x14ac:dyDescent="0.25">
      <c r="A27">
        <v>23</v>
      </c>
      <c r="B27" s="3" t="s">
        <v>28</v>
      </c>
      <c r="C27">
        <v>5.18</v>
      </c>
      <c r="D27">
        <v>24</v>
      </c>
      <c r="E27" s="9">
        <f>IFERROR(Rank-Prev.,0)</f>
        <v>-1</v>
      </c>
      <c r="F27" s="9">
        <f>_xlfn.RANK.AVG(E27,Vahe,0)</f>
        <v>82</v>
      </c>
    </row>
    <row r="28" spans="1:16" x14ac:dyDescent="0.25">
      <c r="A28">
        <v>24</v>
      </c>
      <c r="B28" s="3" t="s">
        <v>29</v>
      </c>
      <c r="C28">
        <v>5.18</v>
      </c>
      <c r="D28">
        <v>27</v>
      </c>
      <c r="E28" s="9">
        <f>IFERROR(Rank-Prev.,0)</f>
        <v>-3</v>
      </c>
      <c r="F28" s="9">
        <f>_xlfn.RANK.AVG(E28,Vahe,0)</f>
        <v>112</v>
      </c>
    </row>
    <row r="29" spans="1:16" x14ac:dyDescent="0.25">
      <c r="A29">
        <v>25</v>
      </c>
      <c r="B29" s="3" t="s">
        <v>30</v>
      </c>
      <c r="C29">
        <v>5.16</v>
      </c>
      <c r="D29">
        <v>18</v>
      </c>
      <c r="E29" s="9">
        <f>IFERROR(Rank-Prev.,0)</f>
        <v>7</v>
      </c>
      <c r="F29" s="9">
        <f>_xlfn.RANK.AVG(E29,Vahe,0)</f>
        <v>16.5</v>
      </c>
      <c r="I29" s="9" t="s">
        <v>176</v>
      </c>
    </row>
    <row r="30" spans="1:16" x14ac:dyDescent="0.25">
      <c r="A30">
        <v>26</v>
      </c>
      <c r="B30" s="3" t="s">
        <v>31</v>
      </c>
      <c r="C30">
        <v>5.03</v>
      </c>
      <c r="D30">
        <v>26</v>
      </c>
      <c r="E30" s="9">
        <f>IFERROR(Rank-Prev.,0)</f>
        <v>0</v>
      </c>
      <c r="F30" s="9">
        <f>_xlfn.RANK.AVG(E30,Vahe,0)</f>
        <v>62</v>
      </c>
      <c r="I30" s="9" t="s">
        <v>180</v>
      </c>
      <c r="J30" s="9" t="s">
        <v>181</v>
      </c>
      <c r="K30" s="9" t="s">
        <v>179</v>
      </c>
    </row>
    <row r="31" spans="1:16" x14ac:dyDescent="0.25">
      <c r="A31">
        <v>27</v>
      </c>
      <c r="B31" s="3" t="s">
        <v>32</v>
      </c>
      <c r="C31">
        <v>4.96</v>
      </c>
      <c r="D31">
        <v>29</v>
      </c>
      <c r="E31" s="9">
        <f>IFERROR(Rank-Prev.,0)</f>
        <v>-2</v>
      </c>
      <c r="F31" s="9">
        <f>_xlfn.RANK.AVG(E31,Vahe,0)</f>
        <v>98.5</v>
      </c>
      <c r="I31" s="9">
        <v>1</v>
      </c>
      <c r="J31" s="9">
        <f>SMALL(Vahe,I31)</f>
        <v>-16</v>
      </c>
      <c r="K31" s="9" t="str">
        <f>INDEX(Economy,MATCH(J31,Vahe,0))</f>
        <v>India</v>
      </c>
    </row>
    <row r="32" spans="1:16" x14ac:dyDescent="0.25">
      <c r="A32">
        <v>28</v>
      </c>
      <c r="B32" s="3" t="s">
        <v>33</v>
      </c>
      <c r="C32">
        <v>4.95</v>
      </c>
      <c r="D32">
        <v>28</v>
      </c>
      <c r="E32" s="9">
        <f>IFERROR(Rank-Prev.,0)</f>
        <v>0</v>
      </c>
      <c r="F32" s="9">
        <f>_xlfn.RANK.AVG(E32,Vahe,0)</f>
        <v>62</v>
      </c>
      <c r="I32" s="9">
        <v>2</v>
      </c>
      <c r="J32" s="9">
        <f>SMALL(Vahe,I32)</f>
        <v>-13</v>
      </c>
      <c r="K32" s="9" t="str">
        <f>INDEX(Economy,MATCH(J32,Vahe,0))</f>
        <v>Albania</v>
      </c>
    </row>
    <row r="33" spans="1:11" x14ac:dyDescent="0.25">
      <c r="A33">
        <v>29</v>
      </c>
      <c r="B33" s="3" t="s">
        <v>34</v>
      </c>
      <c r="C33">
        <v>4.84</v>
      </c>
      <c r="D33">
        <v>25</v>
      </c>
      <c r="E33" s="9">
        <f>IFERROR(Rank-Prev.,0)</f>
        <v>4</v>
      </c>
      <c r="F33" s="9">
        <f>_xlfn.RANK.AVG(E33,Vahe,0)</f>
        <v>29.5</v>
      </c>
      <c r="I33" s="9">
        <v>3</v>
      </c>
      <c r="J33" s="9">
        <f>SMALL(Vahe,I33)</f>
        <v>-11</v>
      </c>
      <c r="K33" s="9" t="str">
        <f>INDEX(Economy,MATCH(J33,Vahe,0))</f>
        <v>Jamaica</v>
      </c>
    </row>
    <row r="34" spans="1:11" x14ac:dyDescent="0.25">
      <c r="A34">
        <v>30</v>
      </c>
      <c r="B34" s="3" t="s">
        <v>35</v>
      </c>
      <c r="C34">
        <v>4.78</v>
      </c>
      <c r="D34">
        <v>30</v>
      </c>
      <c r="E34" s="9">
        <f>IFERROR(Rank-Prev.,0)</f>
        <v>0</v>
      </c>
      <c r="F34" s="9">
        <f>_xlfn.RANK.AVG(E34,Vahe,0)</f>
        <v>62</v>
      </c>
      <c r="I34" s="9">
        <v>4</v>
      </c>
      <c r="J34" s="9">
        <f>SMALL(Vahe,I34)</f>
        <v>-8</v>
      </c>
      <c r="K34" s="9" t="str">
        <f>INDEX(Economy,MATCH(J34,Vahe,0))</f>
        <v>Malta</v>
      </c>
    </row>
    <row r="35" spans="1:11" x14ac:dyDescent="0.25">
      <c r="A35">
        <v>31</v>
      </c>
      <c r="B35" s="3" t="s">
        <v>36</v>
      </c>
      <c r="C35">
        <v>4.72</v>
      </c>
      <c r="D35">
        <v>31</v>
      </c>
      <c r="E35" s="9">
        <f>IFERROR(Rank-Prev.,0)</f>
        <v>0</v>
      </c>
      <c r="F35" s="9">
        <f>_xlfn.RANK.AVG(E35,Vahe,0)</f>
        <v>62</v>
      </c>
      <c r="I35" s="9">
        <v>5</v>
      </c>
      <c r="J35" s="9">
        <f>SMALL(Vahe,I35)</f>
        <v>-8</v>
      </c>
      <c r="K35" s="9" t="str">
        <f>INDEX(Economy,MATCH(J35,Vahe,0))</f>
        <v>Malta</v>
      </c>
    </row>
    <row r="36" spans="1:11" x14ac:dyDescent="0.25">
      <c r="A36">
        <v>32</v>
      </c>
      <c r="B36" s="3" t="s">
        <v>37</v>
      </c>
      <c r="C36">
        <v>4.68</v>
      </c>
      <c r="D36">
        <v>33</v>
      </c>
      <c r="E36" s="9">
        <f>IFERROR(Rank-Prev.,0)</f>
        <v>-1</v>
      </c>
      <c r="F36" s="9">
        <f>_xlfn.RANK.AVG(E36,Vahe,0)</f>
        <v>82</v>
      </c>
      <c r="I36" s="9">
        <v>6</v>
      </c>
      <c r="J36" s="9">
        <f>SMALL(Vahe,I36)</f>
        <v>-8</v>
      </c>
      <c r="K36" s="9" t="str">
        <f>INDEX(Economy,MATCH(J36,Vahe,0))</f>
        <v>Malta</v>
      </c>
    </row>
    <row r="37" spans="1:11" x14ac:dyDescent="0.25">
      <c r="A37">
        <v>33</v>
      </c>
      <c r="B37" s="3" t="s">
        <v>38</v>
      </c>
      <c r="C37">
        <v>4.6399999999999997</v>
      </c>
      <c r="D37">
        <v>35</v>
      </c>
      <c r="E37" s="9">
        <f>IFERROR(Rank-Prev.,0)</f>
        <v>-2</v>
      </c>
      <c r="F37" s="9">
        <f>_xlfn.RANK.AVG(E37,Vahe,0)</f>
        <v>98.5</v>
      </c>
      <c r="I37" s="9">
        <v>7</v>
      </c>
      <c r="J37" s="9">
        <f>SMALL(Vahe,I37)</f>
        <v>-7</v>
      </c>
      <c r="K37" s="9" t="str">
        <f>INDEX(Economy,MATCH(J37,Vahe,0))</f>
        <v>Georgia</v>
      </c>
    </row>
    <row r="38" spans="1:11" x14ac:dyDescent="0.25">
      <c r="A38">
        <v>34</v>
      </c>
      <c r="B38" s="3" t="s">
        <v>39</v>
      </c>
      <c r="C38">
        <v>4.6399999999999997</v>
      </c>
      <c r="D38">
        <v>32</v>
      </c>
      <c r="E38" s="9">
        <f>IFERROR(Rank-Prev.,0)</f>
        <v>2</v>
      </c>
      <c r="F38" s="9">
        <f>_xlfn.RANK.AVG(E38,Vahe,0)</f>
        <v>41.5</v>
      </c>
      <c r="I38" s="9">
        <v>8</v>
      </c>
      <c r="J38" s="9">
        <f>SMALL(Vahe,I38)</f>
        <v>-7</v>
      </c>
      <c r="K38" s="9" t="str">
        <f>INDEX(Economy,MATCH(J38,Vahe,0))</f>
        <v>Georgia</v>
      </c>
    </row>
    <row r="39" spans="1:11" x14ac:dyDescent="0.25">
      <c r="A39">
        <v>35</v>
      </c>
      <c r="B39" s="3" t="s">
        <v>40</v>
      </c>
      <c r="C39">
        <v>4.5999999999999996</v>
      </c>
      <c r="D39">
        <v>36</v>
      </c>
      <c r="E39" s="9">
        <f>IFERROR(Rank-Prev.,0)</f>
        <v>-1</v>
      </c>
      <c r="F39" s="9">
        <f>_xlfn.RANK.AVG(E39,Vahe,0)</f>
        <v>82</v>
      </c>
      <c r="I39" s="9">
        <v>9</v>
      </c>
      <c r="J39" s="9">
        <f>SMALL(Vahe,I39)</f>
        <v>-6</v>
      </c>
      <c r="K39" s="9" t="str">
        <f>INDEX(Economy,MATCH(J39,Vahe,0))</f>
        <v>Mexico</v>
      </c>
    </row>
    <row r="40" spans="1:11" x14ac:dyDescent="0.25">
      <c r="A40">
        <v>36</v>
      </c>
      <c r="B40" s="3" t="s">
        <v>41</v>
      </c>
      <c r="C40">
        <v>4.5599999999999996</v>
      </c>
      <c r="D40">
        <v>41</v>
      </c>
      <c r="E40" s="9">
        <f>IFERROR(Rank-Prev.,0)</f>
        <v>-5</v>
      </c>
      <c r="F40" s="9">
        <f>_xlfn.RANK.AVG(E40,Vahe,0)</f>
        <v>125.5</v>
      </c>
    </row>
    <row r="41" spans="1:11" x14ac:dyDescent="0.25">
      <c r="A41">
        <v>37</v>
      </c>
      <c r="B41" s="3" t="s">
        <v>42</v>
      </c>
      <c r="C41">
        <v>4.55</v>
      </c>
      <c r="D41">
        <v>40</v>
      </c>
      <c r="E41" s="9">
        <f>IFERROR(Rank-Prev.,0)</f>
        <v>-3</v>
      </c>
      <c r="F41" s="9">
        <f>_xlfn.RANK.AVG(E41,Vahe,0)</f>
        <v>112</v>
      </c>
    </row>
    <row r="42" spans="1:11" x14ac:dyDescent="0.25">
      <c r="A42">
        <v>38</v>
      </c>
      <c r="B42" s="3" t="s">
        <v>43</v>
      </c>
      <c r="C42">
        <v>4.53</v>
      </c>
      <c r="D42">
        <v>34</v>
      </c>
      <c r="E42" s="9">
        <f>IFERROR(Rank-Prev.,0)</f>
        <v>4</v>
      </c>
      <c r="F42" s="9">
        <f>_xlfn.RANK.AVG(E42,Vahe,0)</f>
        <v>29.5</v>
      </c>
    </row>
    <row r="43" spans="1:11" x14ac:dyDescent="0.25">
      <c r="A43">
        <v>39</v>
      </c>
      <c r="B43" s="3" t="s">
        <v>44</v>
      </c>
      <c r="C43">
        <v>4.5199999999999996</v>
      </c>
      <c r="D43">
        <v>55</v>
      </c>
      <c r="E43" s="9">
        <f>IFERROR(Rank-Prev.,0)</f>
        <v>-16</v>
      </c>
      <c r="F43" s="9">
        <f>_xlfn.RANK.AVG(E43,Vahe,0)</f>
        <v>138</v>
      </c>
    </row>
    <row r="44" spans="1:11" x14ac:dyDescent="0.25">
      <c r="A44">
        <v>40</v>
      </c>
      <c r="B44" s="3" t="s">
        <v>45</v>
      </c>
      <c r="C44">
        <v>4.5199999999999996</v>
      </c>
      <c r="D44">
        <v>48</v>
      </c>
      <c r="E44" s="9">
        <f>IFERROR(Rank-Prev.,0)</f>
        <v>-8</v>
      </c>
      <c r="F44" s="9">
        <f>_xlfn.RANK.AVG(E44,Vahe,0)</f>
        <v>134</v>
      </c>
    </row>
    <row r="45" spans="1:11" x14ac:dyDescent="0.25">
      <c r="A45">
        <v>41</v>
      </c>
      <c r="B45" s="3" t="s">
        <v>46</v>
      </c>
      <c r="C45">
        <v>4.5199999999999996</v>
      </c>
      <c r="D45">
        <v>37</v>
      </c>
      <c r="E45" s="9">
        <f>IFERROR(Rank-Prev.,0)</f>
        <v>4</v>
      </c>
      <c r="F45" s="9">
        <f>_xlfn.RANK.AVG(E45,Vahe,0)</f>
        <v>29.5</v>
      </c>
    </row>
    <row r="46" spans="1:11" x14ac:dyDescent="0.25">
      <c r="A46">
        <v>42</v>
      </c>
      <c r="B46" s="3" t="s">
        <v>47</v>
      </c>
      <c r="C46">
        <v>4.51</v>
      </c>
      <c r="D46">
        <v>50</v>
      </c>
      <c r="E46" s="9">
        <f>IFERROR(Rank-Prev.,0)</f>
        <v>-8</v>
      </c>
      <c r="F46" s="9">
        <f>_xlfn.RANK.AVG(E46,Vahe,0)</f>
        <v>134</v>
      </c>
    </row>
    <row r="47" spans="1:11" x14ac:dyDescent="0.25">
      <c r="A47">
        <v>43</v>
      </c>
      <c r="B47" s="3" t="s">
        <v>48</v>
      </c>
      <c r="C47">
        <v>4.51</v>
      </c>
      <c r="D47">
        <v>45</v>
      </c>
      <c r="E47" s="9">
        <f>IFERROR(Rank-Prev.,0)</f>
        <v>-2</v>
      </c>
      <c r="F47" s="9">
        <f>_xlfn.RANK.AVG(E47,Vahe,0)</f>
        <v>98.5</v>
      </c>
    </row>
    <row r="48" spans="1:11" x14ac:dyDescent="0.25">
      <c r="A48">
        <v>44</v>
      </c>
      <c r="B48" s="3" t="s">
        <v>49</v>
      </c>
      <c r="C48">
        <v>4.5</v>
      </c>
      <c r="D48">
        <v>43</v>
      </c>
      <c r="E48" s="9">
        <f>IFERROR(Rank-Prev.,0)</f>
        <v>1</v>
      </c>
      <c r="F48" s="9">
        <f>_xlfn.RANK.AVG(E48,Vahe,0)</f>
        <v>48.5</v>
      </c>
    </row>
    <row r="49" spans="1:6" x14ac:dyDescent="0.25">
      <c r="A49">
        <v>45</v>
      </c>
      <c r="B49" s="3" t="s">
        <v>50</v>
      </c>
      <c r="C49">
        <v>4.49</v>
      </c>
      <c r="D49">
        <v>46</v>
      </c>
      <c r="E49" s="9">
        <f>IFERROR(Rank-Prev.,0)</f>
        <v>-1</v>
      </c>
      <c r="F49" s="9">
        <f>_xlfn.RANK.AVG(E49,Vahe,0)</f>
        <v>82</v>
      </c>
    </row>
    <row r="50" spans="1:6" x14ac:dyDescent="0.25">
      <c r="A50">
        <v>46</v>
      </c>
      <c r="B50" s="3" t="s">
        <v>51</v>
      </c>
      <c r="C50">
        <v>4.4800000000000004</v>
      </c>
      <c r="D50">
        <v>38</v>
      </c>
      <c r="E50" s="9">
        <f>IFERROR(Rank-Prev.,0)</f>
        <v>8</v>
      </c>
      <c r="F50" s="9">
        <f>_xlfn.RANK.AVG(E50,Vahe,0)</f>
        <v>14</v>
      </c>
    </row>
    <row r="51" spans="1:6" x14ac:dyDescent="0.25">
      <c r="A51">
        <v>47</v>
      </c>
      <c r="B51" s="3" t="s">
        <v>52</v>
      </c>
      <c r="C51">
        <v>4.47</v>
      </c>
      <c r="D51">
        <v>49</v>
      </c>
      <c r="E51" s="9">
        <f>IFERROR(Rank-Prev.,0)</f>
        <v>-2</v>
      </c>
      <c r="F51" s="9">
        <f>_xlfn.RANK.AVG(E51,Vahe,0)</f>
        <v>98.5</v>
      </c>
    </row>
    <row r="52" spans="1:6" x14ac:dyDescent="0.25">
      <c r="A52">
        <v>48</v>
      </c>
      <c r="B52" s="3" t="s">
        <v>53</v>
      </c>
      <c r="C52">
        <v>4.47</v>
      </c>
      <c r="D52">
        <v>39</v>
      </c>
      <c r="E52" s="9">
        <f>IFERROR(Rank-Prev.,0)</f>
        <v>9</v>
      </c>
      <c r="F52" s="9">
        <f>_xlfn.RANK.AVG(E52,Vahe,0)</f>
        <v>11</v>
      </c>
    </row>
    <row r="53" spans="1:6" x14ac:dyDescent="0.25">
      <c r="A53">
        <v>49</v>
      </c>
      <c r="B53" s="3" t="s">
        <v>54</v>
      </c>
      <c r="C53">
        <v>4.45</v>
      </c>
      <c r="D53">
        <v>44</v>
      </c>
      <c r="E53" s="9">
        <f>IFERROR(Rank-Prev.,0)</f>
        <v>5</v>
      </c>
      <c r="F53" s="9">
        <f>_xlfn.RANK.AVG(E53,Vahe,0)</f>
        <v>23</v>
      </c>
    </row>
    <row r="54" spans="1:6" x14ac:dyDescent="0.25">
      <c r="A54">
        <v>50</v>
      </c>
      <c r="B54" s="3" t="s">
        <v>55</v>
      </c>
      <c r="C54">
        <v>4.4400000000000004</v>
      </c>
      <c r="D54">
        <v>54</v>
      </c>
      <c r="E54" s="9">
        <f>IFERROR(Rank-Prev.,0)</f>
        <v>-4</v>
      </c>
      <c r="F54" s="9">
        <f>_xlfn.RANK.AVG(E54,Vahe,0)</f>
        <v>120.5</v>
      </c>
    </row>
    <row r="55" spans="1:6" x14ac:dyDescent="0.25">
      <c r="A55">
        <v>51</v>
      </c>
      <c r="B55" s="3" t="s">
        <v>56</v>
      </c>
      <c r="C55">
        <v>4.41</v>
      </c>
      <c r="D55">
        <v>57</v>
      </c>
      <c r="E55" s="9">
        <f>IFERROR(Rank-Prev.,0)</f>
        <v>-6</v>
      </c>
      <c r="F55" s="9">
        <f>_xlfn.RANK.AVG(E55,Vahe,0)</f>
        <v>129</v>
      </c>
    </row>
    <row r="56" spans="1:6" x14ac:dyDescent="0.25">
      <c r="A56">
        <v>52</v>
      </c>
      <c r="B56" s="3" t="s">
        <v>57</v>
      </c>
      <c r="C56">
        <v>4.41</v>
      </c>
      <c r="D56">
        <v>58</v>
      </c>
      <c r="E56" s="9">
        <f>IFERROR(Rank-Prev.,0)</f>
        <v>-6</v>
      </c>
      <c r="F56" s="9">
        <f>_xlfn.RANK.AVG(E56,Vahe,0)</f>
        <v>129</v>
      </c>
    </row>
    <row r="57" spans="1:6" x14ac:dyDescent="0.25">
      <c r="A57">
        <v>53</v>
      </c>
      <c r="B57" s="3" t="s">
        <v>58</v>
      </c>
      <c r="C57">
        <v>4.41</v>
      </c>
      <c r="D57">
        <v>42</v>
      </c>
      <c r="E57" s="9">
        <f>IFERROR(Rank-Prev.,0)</f>
        <v>11</v>
      </c>
      <c r="F57" s="9">
        <f>_xlfn.RANK.AVG(E57,Vahe,0)</f>
        <v>6</v>
      </c>
    </row>
    <row r="58" spans="1:6" x14ac:dyDescent="0.25">
      <c r="A58">
        <v>54</v>
      </c>
      <c r="B58" s="3" t="s">
        <v>59</v>
      </c>
      <c r="C58">
        <v>4.41</v>
      </c>
      <c r="D58">
        <v>52</v>
      </c>
      <c r="E58" s="9">
        <f>IFERROR(Rank-Prev.,0)</f>
        <v>2</v>
      </c>
      <c r="F58" s="9">
        <f>_xlfn.RANK.AVG(E58,Vahe,0)</f>
        <v>41.5</v>
      </c>
    </row>
    <row r="59" spans="1:6" x14ac:dyDescent="0.25">
      <c r="A59">
        <v>55</v>
      </c>
      <c r="B59" s="3" t="s">
        <v>60</v>
      </c>
      <c r="C59">
        <v>4.3899999999999997</v>
      </c>
      <c r="D59">
        <v>51</v>
      </c>
      <c r="E59" s="9">
        <f>IFERROR(Rank-Prev.,0)</f>
        <v>4</v>
      </c>
      <c r="F59" s="9">
        <f>_xlfn.RANK.AVG(E59,Vahe,0)</f>
        <v>29.5</v>
      </c>
    </row>
    <row r="60" spans="1:6" x14ac:dyDescent="0.25">
      <c r="A60">
        <v>56</v>
      </c>
      <c r="B60" s="3" t="s">
        <v>61</v>
      </c>
      <c r="C60">
        <v>4.3899999999999997</v>
      </c>
      <c r="D60">
        <v>59</v>
      </c>
      <c r="E60" s="9">
        <f>IFERROR(Rank-Prev.,0)</f>
        <v>-3</v>
      </c>
      <c r="F60" s="9">
        <f>_xlfn.RANK.AVG(E60,Vahe,0)</f>
        <v>112</v>
      </c>
    </row>
    <row r="61" spans="1:6" x14ac:dyDescent="0.25">
      <c r="A61">
        <v>57</v>
      </c>
      <c r="B61" s="3" t="s">
        <v>62</v>
      </c>
      <c r="C61">
        <v>4.3600000000000003</v>
      </c>
      <c r="D61">
        <v>47</v>
      </c>
      <c r="E61" s="9">
        <f>IFERROR(Rank-Prev.,0)</f>
        <v>10</v>
      </c>
      <c r="F61" s="9">
        <f>_xlfn.RANK.AVG(E61,Vahe,0)</f>
        <v>8</v>
      </c>
    </row>
    <row r="62" spans="1:6" x14ac:dyDescent="0.25">
      <c r="A62">
        <v>58</v>
      </c>
      <c r="B62" s="3" t="s">
        <v>63</v>
      </c>
      <c r="C62">
        <v>4.3499999999999996</v>
      </c>
      <c r="D62" t="s">
        <v>64</v>
      </c>
      <c r="E62" s="9">
        <f>IFERROR(Rank-Prev.,0)</f>
        <v>0</v>
      </c>
      <c r="F62" s="9">
        <f>_xlfn.RANK.AVG(E62,Vahe,0)</f>
        <v>62</v>
      </c>
    </row>
    <row r="63" spans="1:6" x14ac:dyDescent="0.25">
      <c r="A63">
        <v>59</v>
      </c>
      <c r="B63" s="3" t="s">
        <v>65</v>
      </c>
      <c r="C63">
        <v>4.32</v>
      </c>
      <c r="D63">
        <v>66</v>
      </c>
      <c r="E63" s="9">
        <f>IFERROR(Rank-Prev.,0)</f>
        <v>-7</v>
      </c>
      <c r="F63" s="9">
        <f>_xlfn.RANK.AVG(E63,Vahe,0)</f>
        <v>131.5</v>
      </c>
    </row>
    <row r="64" spans="1:6" x14ac:dyDescent="0.25">
      <c r="A64">
        <v>60</v>
      </c>
      <c r="B64" s="3" t="s">
        <v>66</v>
      </c>
      <c r="C64">
        <v>4.3099999999999996</v>
      </c>
      <c r="D64">
        <v>56</v>
      </c>
      <c r="E64" s="9">
        <f>IFERROR(Rank-Prev.,0)</f>
        <v>4</v>
      </c>
      <c r="F64" s="9">
        <f>_xlfn.RANK.AVG(E64,Vahe,0)</f>
        <v>29.5</v>
      </c>
    </row>
    <row r="65" spans="1:6" x14ac:dyDescent="0.25">
      <c r="A65">
        <v>61</v>
      </c>
      <c r="B65" s="3" t="s">
        <v>67</v>
      </c>
      <c r="C65">
        <v>4.3</v>
      </c>
      <c r="D65">
        <v>61</v>
      </c>
      <c r="E65" s="9">
        <f>IFERROR(Rank-Prev.,0)</f>
        <v>0</v>
      </c>
      <c r="F65" s="9">
        <f>_xlfn.RANK.AVG(E65,Vahe,0)</f>
        <v>62</v>
      </c>
    </row>
    <row r="66" spans="1:6" x14ac:dyDescent="0.25">
      <c r="A66">
        <v>62</v>
      </c>
      <c r="B66" s="3" t="s">
        <v>68</v>
      </c>
      <c r="C66">
        <v>4.3</v>
      </c>
      <c r="D66">
        <v>53</v>
      </c>
      <c r="E66" s="9">
        <f>IFERROR(Rank-Prev.,0)</f>
        <v>9</v>
      </c>
      <c r="F66" s="9">
        <f>_xlfn.RANK.AVG(E66,Vahe,0)</f>
        <v>11</v>
      </c>
    </row>
    <row r="67" spans="1:6" x14ac:dyDescent="0.25">
      <c r="A67">
        <v>63</v>
      </c>
      <c r="B67" s="3" t="s">
        <v>69</v>
      </c>
      <c r="C67">
        <v>4.29</v>
      </c>
      <c r="D67">
        <v>64</v>
      </c>
      <c r="E67" s="9">
        <f>IFERROR(Rank-Prev.,0)</f>
        <v>-1</v>
      </c>
      <c r="F67" s="9">
        <f>_xlfn.RANK.AVG(E67,Vahe,0)</f>
        <v>82</v>
      </c>
    </row>
    <row r="68" spans="1:6" x14ac:dyDescent="0.25">
      <c r="A68">
        <v>64</v>
      </c>
      <c r="B68" s="3" t="s">
        <v>70</v>
      </c>
      <c r="C68">
        <v>4.29</v>
      </c>
      <c r="D68">
        <v>71</v>
      </c>
      <c r="E68" s="9">
        <f>IFERROR(Rank-Prev.,0)</f>
        <v>-7</v>
      </c>
      <c r="F68" s="9">
        <f>_xlfn.RANK.AVG(E68,Vahe,0)</f>
        <v>131.5</v>
      </c>
    </row>
    <row r="69" spans="1:6" x14ac:dyDescent="0.25">
      <c r="A69">
        <v>65</v>
      </c>
      <c r="B69" s="3" t="s">
        <v>71</v>
      </c>
      <c r="C69">
        <v>4.28</v>
      </c>
      <c r="D69">
        <v>67</v>
      </c>
      <c r="E69" s="9">
        <f>IFERROR(Rank-Prev.,0)</f>
        <v>-2</v>
      </c>
      <c r="F69" s="9">
        <f>_xlfn.RANK.AVG(E69,Vahe,0)</f>
        <v>98.5</v>
      </c>
    </row>
    <row r="70" spans="1:6" x14ac:dyDescent="0.25">
      <c r="A70">
        <v>66</v>
      </c>
      <c r="B70" s="3" t="s">
        <v>72</v>
      </c>
      <c r="C70">
        <v>4.28</v>
      </c>
      <c r="D70">
        <v>62</v>
      </c>
      <c r="E70" s="9">
        <f>IFERROR(Rank-Prev.,0)</f>
        <v>4</v>
      </c>
      <c r="F70" s="9">
        <f>_xlfn.RANK.AVG(E70,Vahe,0)</f>
        <v>29.5</v>
      </c>
    </row>
    <row r="71" spans="1:6" x14ac:dyDescent="0.25">
      <c r="A71">
        <v>67</v>
      </c>
      <c r="B71" s="3" t="s">
        <v>73</v>
      </c>
      <c r="C71">
        <v>4.2300000000000004</v>
      </c>
      <c r="D71">
        <v>69</v>
      </c>
      <c r="E71" s="9">
        <f>IFERROR(Rank-Prev.,0)</f>
        <v>-2</v>
      </c>
      <c r="F71" s="9">
        <f>_xlfn.RANK.AVG(E71,Vahe,0)</f>
        <v>98.5</v>
      </c>
    </row>
    <row r="72" spans="1:6" x14ac:dyDescent="0.25">
      <c r="A72">
        <v>68</v>
      </c>
      <c r="B72" s="3" t="s">
        <v>74</v>
      </c>
      <c r="C72">
        <v>4.2300000000000004</v>
      </c>
      <c r="D72">
        <v>60</v>
      </c>
      <c r="E72" s="9">
        <f>IFERROR(Rank-Prev.,0)</f>
        <v>8</v>
      </c>
      <c r="F72" s="9">
        <f>_xlfn.RANK.AVG(E72,Vahe,0)</f>
        <v>14</v>
      </c>
    </row>
    <row r="73" spans="1:6" x14ac:dyDescent="0.25">
      <c r="A73">
        <v>69</v>
      </c>
      <c r="B73" s="3" t="s">
        <v>75</v>
      </c>
      <c r="C73">
        <v>4.2</v>
      </c>
      <c r="D73">
        <v>63</v>
      </c>
      <c r="E73" s="9">
        <f>IFERROR(Rank-Prev.,0)</f>
        <v>6</v>
      </c>
      <c r="F73" s="9">
        <f>_xlfn.RANK.AVG(E73,Vahe,0)</f>
        <v>19</v>
      </c>
    </row>
    <row r="74" spans="1:6" x14ac:dyDescent="0.25">
      <c r="A74">
        <v>70</v>
      </c>
      <c r="B74" s="3" t="s">
        <v>76</v>
      </c>
      <c r="C74">
        <v>4.2</v>
      </c>
      <c r="D74">
        <v>72</v>
      </c>
      <c r="E74" s="9">
        <f>IFERROR(Rank-Prev.,0)</f>
        <v>-2</v>
      </c>
      <c r="F74" s="9">
        <f>_xlfn.RANK.AVG(E74,Vahe,0)</f>
        <v>98.5</v>
      </c>
    </row>
    <row r="75" spans="1:6" x14ac:dyDescent="0.25">
      <c r="A75">
        <v>71</v>
      </c>
      <c r="B75" s="3" t="s">
        <v>77</v>
      </c>
      <c r="C75">
        <v>4.1900000000000004</v>
      </c>
      <c r="D75">
        <v>68</v>
      </c>
      <c r="E75" s="9">
        <f>IFERROR(Rank-Prev.,0)</f>
        <v>3</v>
      </c>
      <c r="F75" s="9">
        <f>_xlfn.RANK.AVG(E75,Vahe,0)</f>
        <v>35</v>
      </c>
    </row>
    <row r="76" spans="1:6" x14ac:dyDescent="0.25">
      <c r="A76">
        <v>72</v>
      </c>
      <c r="B76" s="3" t="s">
        <v>78</v>
      </c>
      <c r="C76">
        <v>4.1900000000000004</v>
      </c>
      <c r="D76" t="s">
        <v>64</v>
      </c>
      <c r="E76" s="9">
        <f>IFERROR(Rank-Prev.,0)</f>
        <v>0</v>
      </c>
      <c r="F76" s="9">
        <f>_xlfn.RANK.AVG(E76,Vahe,0)</f>
        <v>62</v>
      </c>
    </row>
    <row r="77" spans="1:6" x14ac:dyDescent="0.25">
      <c r="A77">
        <v>73</v>
      </c>
      <c r="B77" s="3" t="s">
        <v>79</v>
      </c>
      <c r="C77">
        <v>4.17</v>
      </c>
      <c r="D77">
        <v>73</v>
      </c>
      <c r="E77" s="9">
        <f>IFERROR(Rank-Prev.,0)</f>
        <v>0</v>
      </c>
      <c r="F77" s="9">
        <f>_xlfn.RANK.AVG(E77,Vahe,0)</f>
        <v>62</v>
      </c>
    </row>
    <row r="78" spans="1:6" x14ac:dyDescent="0.25">
      <c r="A78">
        <v>74</v>
      </c>
      <c r="B78" s="3" t="s">
        <v>80</v>
      </c>
      <c r="C78">
        <v>4.1500000000000004</v>
      </c>
      <c r="D78">
        <v>77</v>
      </c>
      <c r="E78" s="9">
        <f>IFERROR(Rank-Prev.,0)</f>
        <v>-3</v>
      </c>
      <c r="F78" s="9">
        <f>_xlfn.RANK.AVG(E78,Vahe,0)</f>
        <v>112</v>
      </c>
    </row>
    <row r="79" spans="1:6" x14ac:dyDescent="0.25">
      <c r="A79">
        <v>75</v>
      </c>
      <c r="B79" s="3" t="s">
        <v>81</v>
      </c>
      <c r="C79">
        <v>4.13</v>
      </c>
      <c r="D79">
        <v>86</v>
      </c>
      <c r="E79" s="9">
        <f>IFERROR(Rank-Prev.,0)</f>
        <v>-11</v>
      </c>
      <c r="F79" s="9">
        <f>_xlfn.RANK.AVG(E79,Vahe,0)</f>
        <v>136</v>
      </c>
    </row>
    <row r="80" spans="1:6" x14ac:dyDescent="0.25">
      <c r="A80">
        <v>76</v>
      </c>
      <c r="B80" s="3" t="s">
        <v>82</v>
      </c>
      <c r="C80">
        <v>4.12</v>
      </c>
      <c r="D80">
        <v>74</v>
      </c>
      <c r="E80" s="9">
        <f>IFERROR(Rank-Prev.,0)</f>
        <v>2</v>
      </c>
      <c r="F80" s="9">
        <f>_xlfn.RANK.AVG(E80,Vahe,0)</f>
        <v>41.5</v>
      </c>
    </row>
    <row r="81" spans="1:6" x14ac:dyDescent="0.25">
      <c r="A81">
        <v>77</v>
      </c>
      <c r="B81" s="3" t="s">
        <v>83</v>
      </c>
      <c r="C81">
        <v>4.12</v>
      </c>
      <c r="D81">
        <v>80</v>
      </c>
      <c r="E81" s="9">
        <f>IFERROR(Rank-Prev.,0)</f>
        <v>-3</v>
      </c>
      <c r="F81" s="9">
        <f>_xlfn.RANK.AVG(E81,Vahe,0)</f>
        <v>112</v>
      </c>
    </row>
    <row r="82" spans="1:6" x14ac:dyDescent="0.25">
      <c r="A82">
        <v>78</v>
      </c>
      <c r="B82" s="3" t="s">
        <v>84</v>
      </c>
      <c r="C82">
        <v>4.08</v>
      </c>
      <c r="D82">
        <v>78</v>
      </c>
      <c r="E82" s="9">
        <f>IFERROR(Rank-Prev.,0)</f>
        <v>0</v>
      </c>
      <c r="F82" s="9">
        <f>_xlfn.RANK.AVG(E82,Vahe,0)</f>
        <v>62</v>
      </c>
    </row>
    <row r="83" spans="1:6" x14ac:dyDescent="0.25">
      <c r="A83">
        <v>79</v>
      </c>
      <c r="B83" s="3" t="s">
        <v>85</v>
      </c>
      <c r="C83">
        <v>4.07</v>
      </c>
      <c r="D83">
        <v>82</v>
      </c>
      <c r="E83" s="9">
        <f>IFERROR(Rank-Prev.,0)</f>
        <v>-3</v>
      </c>
      <c r="F83" s="9">
        <f>_xlfn.RANK.AVG(E83,Vahe,0)</f>
        <v>112</v>
      </c>
    </row>
    <row r="84" spans="1:6" x14ac:dyDescent="0.25">
      <c r="A84">
        <v>80</v>
      </c>
      <c r="B84" s="3" t="s">
        <v>86</v>
      </c>
      <c r="C84">
        <v>4.0599999999999996</v>
      </c>
      <c r="D84">
        <v>93</v>
      </c>
      <c r="E84" s="9">
        <f>IFERROR(Rank-Prev.,0)</f>
        <v>-13</v>
      </c>
      <c r="F84" s="9">
        <f>_xlfn.RANK.AVG(E84,Vahe,0)</f>
        <v>137</v>
      </c>
    </row>
    <row r="85" spans="1:6" x14ac:dyDescent="0.25">
      <c r="A85">
        <v>81</v>
      </c>
      <c r="B85" s="3" t="s">
        <v>87</v>
      </c>
      <c r="C85">
        <v>4.0599999999999996</v>
      </c>
      <c r="D85">
        <v>75</v>
      </c>
      <c r="E85" s="9">
        <f>IFERROR(Rank-Prev.,0)</f>
        <v>6</v>
      </c>
      <c r="F85" s="9">
        <f>_xlfn.RANK.AVG(E85,Vahe,0)</f>
        <v>19</v>
      </c>
    </row>
    <row r="86" spans="1:6" x14ac:dyDescent="0.25">
      <c r="A86">
        <v>82</v>
      </c>
      <c r="B86" s="3" t="s">
        <v>88</v>
      </c>
      <c r="C86">
        <v>4.05</v>
      </c>
      <c r="D86">
        <v>70</v>
      </c>
      <c r="E86" s="9">
        <f>IFERROR(Rank-Prev.,0)</f>
        <v>12</v>
      </c>
      <c r="F86" s="9">
        <f>_xlfn.RANK.AVG(E86,Vahe,0)</f>
        <v>5</v>
      </c>
    </row>
    <row r="87" spans="1:6" x14ac:dyDescent="0.25">
      <c r="A87">
        <v>83</v>
      </c>
      <c r="B87" s="3" t="s">
        <v>89</v>
      </c>
      <c r="C87">
        <v>4.04</v>
      </c>
      <c r="D87">
        <v>65</v>
      </c>
      <c r="E87" s="9">
        <f>IFERROR(Rank-Prev.,0)</f>
        <v>18</v>
      </c>
      <c r="F87" s="9">
        <f>_xlfn.RANK.AVG(E87,Vahe,0)</f>
        <v>2</v>
      </c>
    </row>
    <row r="88" spans="1:6" x14ac:dyDescent="0.25">
      <c r="A88">
        <v>84</v>
      </c>
      <c r="B88" s="3" t="s">
        <v>90</v>
      </c>
      <c r="C88">
        <v>4.0199999999999996</v>
      </c>
      <c r="D88">
        <v>85</v>
      </c>
      <c r="E88" s="9">
        <f>IFERROR(Rank-Prev.,0)</f>
        <v>-1</v>
      </c>
      <c r="F88" s="9">
        <f>_xlfn.RANK.AVG(E88,Vahe,0)</f>
        <v>82</v>
      </c>
    </row>
    <row r="89" spans="1:6" x14ac:dyDescent="0.25">
      <c r="A89">
        <v>85</v>
      </c>
      <c r="B89" s="3" t="s">
        <v>91</v>
      </c>
      <c r="C89">
        <v>4</v>
      </c>
      <c r="D89">
        <v>79</v>
      </c>
      <c r="E89" s="9">
        <f>IFERROR(Rank-Prev.,0)</f>
        <v>6</v>
      </c>
      <c r="F89" s="9">
        <f>_xlfn.RANK.AVG(E89,Vahe,0)</f>
        <v>19</v>
      </c>
    </row>
    <row r="90" spans="1:6" x14ac:dyDescent="0.25">
      <c r="A90">
        <v>86</v>
      </c>
      <c r="B90" s="3" t="s">
        <v>92</v>
      </c>
      <c r="C90">
        <v>4</v>
      </c>
      <c r="D90">
        <v>81</v>
      </c>
      <c r="E90" s="9">
        <f>IFERROR(Rank-Prev.,0)</f>
        <v>5</v>
      </c>
      <c r="F90" s="9">
        <f>_xlfn.RANK.AVG(E90,Vahe,0)</f>
        <v>23</v>
      </c>
    </row>
    <row r="91" spans="1:6" x14ac:dyDescent="0.25">
      <c r="A91">
        <v>87</v>
      </c>
      <c r="B91" s="3" t="s">
        <v>93</v>
      </c>
      <c r="C91">
        <v>3.98</v>
      </c>
      <c r="D91">
        <v>87</v>
      </c>
      <c r="E91" s="9">
        <f>IFERROR(Rank-Prev.,0)</f>
        <v>0</v>
      </c>
      <c r="F91" s="9">
        <f>_xlfn.RANK.AVG(E91,Vahe,0)</f>
        <v>62</v>
      </c>
    </row>
    <row r="92" spans="1:6" x14ac:dyDescent="0.25">
      <c r="A92">
        <v>88</v>
      </c>
      <c r="B92" s="3" t="s">
        <v>94</v>
      </c>
      <c r="C92">
        <v>3.98</v>
      </c>
      <c r="D92">
        <v>88</v>
      </c>
      <c r="E92" s="9">
        <f>IFERROR(Rank-Prev.,0)</f>
        <v>0</v>
      </c>
      <c r="F92" s="9">
        <f>_xlfn.RANK.AVG(E92,Vahe,0)</f>
        <v>62</v>
      </c>
    </row>
    <row r="93" spans="1:6" x14ac:dyDescent="0.25">
      <c r="A93">
        <v>89</v>
      </c>
      <c r="B93" s="3" t="s">
        <v>95</v>
      </c>
      <c r="C93">
        <v>3.98</v>
      </c>
      <c r="D93">
        <v>90</v>
      </c>
      <c r="E93" s="9">
        <f>IFERROR(Rank-Prev.,0)</f>
        <v>-1</v>
      </c>
      <c r="F93" s="9">
        <f>_xlfn.RANK.AVG(E93,Vahe,0)</f>
        <v>82</v>
      </c>
    </row>
    <row r="94" spans="1:6" x14ac:dyDescent="0.25">
      <c r="A94">
        <v>90</v>
      </c>
      <c r="B94" s="3" t="s">
        <v>96</v>
      </c>
      <c r="C94">
        <v>3.97</v>
      </c>
      <c r="D94">
        <v>94</v>
      </c>
      <c r="E94" s="9">
        <f>IFERROR(Rank-Prev.,0)</f>
        <v>-4</v>
      </c>
      <c r="F94" s="9">
        <f>_xlfn.RANK.AVG(E94,Vahe,0)</f>
        <v>120.5</v>
      </c>
    </row>
    <row r="95" spans="1:6" x14ac:dyDescent="0.25">
      <c r="A95">
        <v>91</v>
      </c>
      <c r="B95" s="3" t="s">
        <v>97</v>
      </c>
      <c r="C95">
        <v>3.96</v>
      </c>
      <c r="D95">
        <v>76</v>
      </c>
      <c r="E95" s="9">
        <f>IFERROR(Rank-Prev.,0)</f>
        <v>15</v>
      </c>
      <c r="F95" s="9">
        <f>_xlfn.RANK.AVG(E95,Vahe,0)</f>
        <v>4</v>
      </c>
    </row>
    <row r="96" spans="1:6" x14ac:dyDescent="0.25">
      <c r="A96">
        <v>92</v>
      </c>
      <c r="B96" s="3" t="s">
        <v>98</v>
      </c>
      <c r="C96">
        <v>3.94</v>
      </c>
      <c r="D96">
        <v>98</v>
      </c>
      <c r="E96" s="9">
        <f>IFERROR(Rank-Prev.,0)</f>
        <v>-6</v>
      </c>
      <c r="F96" s="9">
        <f>_xlfn.RANK.AVG(E96,Vahe,0)</f>
        <v>129</v>
      </c>
    </row>
    <row r="97" spans="1:6" x14ac:dyDescent="0.25">
      <c r="A97">
        <v>93</v>
      </c>
      <c r="B97" s="3" t="s">
        <v>99</v>
      </c>
      <c r="C97">
        <v>3.93</v>
      </c>
      <c r="D97">
        <v>83</v>
      </c>
      <c r="E97" s="9">
        <f>IFERROR(Rank-Prev.,0)</f>
        <v>10</v>
      </c>
      <c r="F97" s="9">
        <f>_xlfn.RANK.AVG(E97,Vahe,0)</f>
        <v>8</v>
      </c>
    </row>
    <row r="98" spans="1:6" x14ac:dyDescent="0.25">
      <c r="A98">
        <v>94</v>
      </c>
      <c r="B98" s="3" t="s">
        <v>100</v>
      </c>
      <c r="C98">
        <v>3.93</v>
      </c>
      <c r="D98">
        <v>89</v>
      </c>
      <c r="E98" s="9">
        <f>IFERROR(Rank-Prev.,0)</f>
        <v>5</v>
      </c>
      <c r="F98" s="9">
        <f>_xlfn.RANK.AVG(E98,Vahe,0)</f>
        <v>23</v>
      </c>
    </row>
    <row r="99" spans="1:6" x14ac:dyDescent="0.25">
      <c r="A99">
        <v>95</v>
      </c>
      <c r="B99" s="3" t="s">
        <v>101</v>
      </c>
      <c r="C99">
        <v>3.92</v>
      </c>
      <c r="D99">
        <v>92</v>
      </c>
      <c r="E99" s="9">
        <f>IFERROR(Rank-Prev.,0)</f>
        <v>3</v>
      </c>
      <c r="F99" s="9">
        <f>_xlfn.RANK.AVG(E99,Vahe,0)</f>
        <v>35</v>
      </c>
    </row>
    <row r="100" spans="1:6" x14ac:dyDescent="0.25">
      <c r="A100">
        <v>96</v>
      </c>
      <c r="B100" s="3" t="s">
        <v>102</v>
      </c>
      <c r="C100">
        <v>3.9</v>
      </c>
      <c r="D100">
        <v>99</v>
      </c>
      <c r="E100" s="9">
        <f>IFERROR(Rank-Prev.,0)</f>
        <v>-3</v>
      </c>
      <c r="F100" s="9">
        <f>_xlfn.RANK.AVG(E100,Vahe,0)</f>
        <v>112</v>
      </c>
    </row>
    <row r="101" spans="1:6" x14ac:dyDescent="0.25">
      <c r="A101">
        <v>97</v>
      </c>
      <c r="B101" s="3" t="s">
        <v>103</v>
      </c>
      <c r="C101">
        <v>3.87</v>
      </c>
      <c r="D101">
        <v>105</v>
      </c>
      <c r="E101" s="9">
        <f>IFERROR(Rank-Prev.,0)</f>
        <v>-8</v>
      </c>
      <c r="F101" s="9">
        <f>_xlfn.RANK.AVG(E101,Vahe,0)</f>
        <v>134</v>
      </c>
    </row>
    <row r="102" spans="1:6" x14ac:dyDescent="0.25">
      <c r="A102">
        <v>98</v>
      </c>
      <c r="B102" s="3" t="s">
        <v>104</v>
      </c>
      <c r="C102">
        <v>3.87</v>
      </c>
      <c r="D102">
        <v>100</v>
      </c>
      <c r="E102" s="9">
        <f>IFERROR(Rank-Prev.,0)</f>
        <v>-2</v>
      </c>
      <c r="F102" s="9">
        <f>_xlfn.RANK.AVG(E102,Vahe,0)</f>
        <v>98.5</v>
      </c>
    </row>
    <row r="103" spans="1:6" x14ac:dyDescent="0.25">
      <c r="A103">
        <v>99</v>
      </c>
      <c r="B103" s="3" t="s">
        <v>105</v>
      </c>
      <c r="C103">
        <v>3.86</v>
      </c>
      <c r="D103">
        <v>91</v>
      </c>
      <c r="E103" s="9">
        <f>IFERROR(Rank-Prev.,0)</f>
        <v>8</v>
      </c>
      <c r="F103" s="9">
        <f>_xlfn.RANK.AVG(E103,Vahe,0)</f>
        <v>14</v>
      </c>
    </row>
    <row r="104" spans="1:6" x14ac:dyDescent="0.25">
      <c r="A104">
        <v>100</v>
      </c>
      <c r="B104" s="3" t="s">
        <v>106</v>
      </c>
      <c r="C104">
        <v>3.86</v>
      </c>
      <c r="D104">
        <v>84</v>
      </c>
      <c r="E104" s="9">
        <f>IFERROR(Rank-Prev.,0)</f>
        <v>16</v>
      </c>
      <c r="F104" s="9">
        <f>_xlfn.RANK.AVG(E104,Vahe,0)</f>
        <v>3</v>
      </c>
    </row>
    <row r="105" spans="1:6" x14ac:dyDescent="0.25">
      <c r="A105">
        <v>101</v>
      </c>
      <c r="B105" s="3" t="s">
        <v>107</v>
      </c>
      <c r="C105">
        <v>3.84</v>
      </c>
      <c r="D105">
        <v>101</v>
      </c>
      <c r="E105" s="9">
        <f>IFERROR(Rank-Prev.,0)</f>
        <v>0</v>
      </c>
      <c r="F105" s="9">
        <f>_xlfn.RANK.AVG(E105,Vahe,0)</f>
        <v>62</v>
      </c>
    </row>
    <row r="106" spans="1:6" x14ac:dyDescent="0.25">
      <c r="A106">
        <v>102</v>
      </c>
      <c r="B106" s="3" t="s">
        <v>108</v>
      </c>
      <c r="C106">
        <v>3.84</v>
      </c>
      <c r="D106">
        <v>104</v>
      </c>
      <c r="E106" s="9">
        <f>IFERROR(Rank-Prev.,0)</f>
        <v>-2</v>
      </c>
      <c r="F106" s="9">
        <f>_xlfn.RANK.AVG(E106,Vahe,0)</f>
        <v>98.5</v>
      </c>
    </row>
    <row r="107" spans="1:6" x14ac:dyDescent="0.25">
      <c r="A107">
        <v>103</v>
      </c>
      <c r="B107" s="3" t="s">
        <v>109</v>
      </c>
      <c r="C107">
        <v>3.81</v>
      </c>
      <c r="D107">
        <v>108</v>
      </c>
      <c r="E107" s="9">
        <f>IFERROR(Rank-Prev.,0)</f>
        <v>-5</v>
      </c>
      <c r="F107" s="9">
        <f>_xlfn.RANK.AVG(E107,Vahe,0)</f>
        <v>125.5</v>
      </c>
    </row>
    <row r="108" spans="1:6" x14ac:dyDescent="0.25">
      <c r="A108">
        <v>104</v>
      </c>
      <c r="B108" s="3" t="s">
        <v>110</v>
      </c>
      <c r="C108">
        <v>3.81</v>
      </c>
      <c r="D108">
        <v>106</v>
      </c>
      <c r="E108" s="9">
        <f>IFERROR(Rank-Prev.,0)</f>
        <v>-2</v>
      </c>
      <c r="F108" s="9">
        <f>_xlfn.RANK.AVG(E108,Vahe,0)</f>
        <v>98.5</v>
      </c>
    </row>
    <row r="109" spans="1:6" x14ac:dyDescent="0.25">
      <c r="A109">
        <v>105</v>
      </c>
      <c r="B109" s="3" t="s">
        <v>111</v>
      </c>
      <c r="C109">
        <v>3.81</v>
      </c>
      <c r="D109">
        <v>95</v>
      </c>
      <c r="E109" s="9">
        <f>IFERROR(Rank-Prev.,0)</f>
        <v>10</v>
      </c>
      <c r="F109" s="9">
        <f>_xlfn.RANK.AVG(E109,Vahe,0)</f>
        <v>8</v>
      </c>
    </row>
    <row r="110" spans="1:6" x14ac:dyDescent="0.25">
      <c r="A110">
        <v>106</v>
      </c>
      <c r="B110" s="3" t="s">
        <v>112</v>
      </c>
      <c r="C110">
        <v>3.8</v>
      </c>
      <c r="D110">
        <v>107</v>
      </c>
      <c r="E110" s="9">
        <f>IFERROR(Rank-Prev.,0)</f>
        <v>-1</v>
      </c>
      <c r="F110" s="9">
        <f>_xlfn.RANK.AVG(E110,Vahe,0)</f>
        <v>82</v>
      </c>
    </row>
    <row r="111" spans="1:6" x14ac:dyDescent="0.25">
      <c r="A111">
        <v>107</v>
      </c>
      <c r="B111" s="3" t="s">
        <v>113</v>
      </c>
      <c r="C111">
        <v>3.8</v>
      </c>
      <c r="D111">
        <v>111</v>
      </c>
      <c r="E111" s="9">
        <f>IFERROR(Rank-Prev.,0)</f>
        <v>-4</v>
      </c>
      <c r="F111" s="9">
        <f>_xlfn.RANK.AVG(E111,Vahe,0)</f>
        <v>120.5</v>
      </c>
    </row>
    <row r="112" spans="1:6" x14ac:dyDescent="0.25">
      <c r="A112">
        <v>108</v>
      </c>
      <c r="B112" s="3" t="s">
        <v>114</v>
      </c>
      <c r="C112">
        <v>3.79</v>
      </c>
      <c r="D112">
        <v>103</v>
      </c>
      <c r="E112" s="9">
        <f>IFERROR(Rank-Prev.,0)</f>
        <v>5</v>
      </c>
      <c r="F112" s="9">
        <f>_xlfn.RANK.AVG(E112,Vahe,0)</f>
        <v>23</v>
      </c>
    </row>
    <row r="113" spans="1:6" x14ac:dyDescent="0.25">
      <c r="A113">
        <v>109</v>
      </c>
      <c r="B113" s="3" t="s">
        <v>115</v>
      </c>
      <c r="C113">
        <v>3.77</v>
      </c>
      <c r="D113">
        <v>109</v>
      </c>
      <c r="E113" s="9">
        <f>IFERROR(Rank-Prev.,0)</f>
        <v>0</v>
      </c>
      <c r="F113" s="9">
        <f>_xlfn.RANK.AVG(E113,Vahe,0)</f>
        <v>62</v>
      </c>
    </row>
    <row r="114" spans="1:6" x14ac:dyDescent="0.25">
      <c r="A114">
        <v>110</v>
      </c>
      <c r="B114" s="3" t="s">
        <v>116</v>
      </c>
      <c r="C114">
        <v>3.76</v>
      </c>
      <c r="D114">
        <v>112</v>
      </c>
      <c r="E114" s="9">
        <f>IFERROR(Rank-Prev.,0)</f>
        <v>-2</v>
      </c>
      <c r="F114" s="9">
        <f>_xlfn.RANK.AVG(E114,Vahe,0)</f>
        <v>98.5</v>
      </c>
    </row>
    <row r="115" spans="1:6" x14ac:dyDescent="0.25">
      <c r="A115">
        <v>111</v>
      </c>
      <c r="B115" s="3" t="s">
        <v>117</v>
      </c>
      <c r="C115">
        <v>3.75</v>
      </c>
      <c r="D115">
        <v>102</v>
      </c>
      <c r="E115" s="9">
        <f>IFERROR(Rank-Prev.,0)</f>
        <v>9</v>
      </c>
      <c r="F115" s="9">
        <f>_xlfn.RANK.AVG(E115,Vahe,0)</f>
        <v>11</v>
      </c>
    </row>
    <row r="116" spans="1:6" x14ac:dyDescent="0.25">
      <c r="A116">
        <v>112</v>
      </c>
      <c r="B116" s="3" t="s">
        <v>118</v>
      </c>
      <c r="C116">
        <v>3.74</v>
      </c>
      <c r="D116">
        <v>110</v>
      </c>
      <c r="E116" s="9">
        <f>IFERROR(Rank-Prev.,0)</f>
        <v>2</v>
      </c>
      <c r="F116" s="9">
        <f>_xlfn.RANK.AVG(E116,Vahe,0)</f>
        <v>41.5</v>
      </c>
    </row>
    <row r="117" spans="1:6" x14ac:dyDescent="0.25">
      <c r="A117">
        <v>113</v>
      </c>
      <c r="B117" s="3" t="s">
        <v>119</v>
      </c>
      <c r="C117">
        <v>3.69</v>
      </c>
      <c r="D117">
        <v>115</v>
      </c>
      <c r="E117" s="9">
        <f>IFERROR(Rank-Prev.,0)</f>
        <v>-2</v>
      </c>
      <c r="F117" s="9">
        <f>_xlfn.RANK.AVG(E117,Vahe,0)</f>
        <v>98.5</v>
      </c>
    </row>
    <row r="118" spans="1:6" x14ac:dyDescent="0.25">
      <c r="A118">
        <v>114</v>
      </c>
      <c r="B118" s="3" t="s">
        <v>120</v>
      </c>
      <c r="C118">
        <v>3.68</v>
      </c>
      <c r="D118">
        <v>119</v>
      </c>
      <c r="E118" s="9">
        <f>IFERROR(Rank-Prev.,0)</f>
        <v>-5</v>
      </c>
      <c r="F118" s="9">
        <f>_xlfn.RANK.AVG(E118,Vahe,0)</f>
        <v>125.5</v>
      </c>
    </row>
    <row r="119" spans="1:6" x14ac:dyDescent="0.25">
      <c r="A119">
        <v>115</v>
      </c>
      <c r="B119" s="3" t="s">
        <v>121</v>
      </c>
      <c r="C119">
        <v>3.67</v>
      </c>
      <c r="D119">
        <v>116</v>
      </c>
      <c r="E119" s="9">
        <f>IFERROR(Rank-Prev.,0)</f>
        <v>-1</v>
      </c>
      <c r="F119" s="9">
        <f>_xlfn.RANK.AVG(E119,Vahe,0)</f>
        <v>82</v>
      </c>
    </row>
    <row r="120" spans="1:6" x14ac:dyDescent="0.25">
      <c r="A120">
        <v>116</v>
      </c>
      <c r="B120" s="3" t="s">
        <v>122</v>
      </c>
      <c r="C120">
        <v>3.67</v>
      </c>
      <c r="D120">
        <v>120</v>
      </c>
      <c r="E120" s="9">
        <f>IFERROR(Rank-Prev.,0)</f>
        <v>-4</v>
      </c>
      <c r="F120" s="9">
        <f>_xlfn.RANK.AVG(E120,Vahe,0)</f>
        <v>120.5</v>
      </c>
    </row>
    <row r="121" spans="1:6" x14ac:dyDescent="0.25">
      <c r="A121">
        <v>117</v>
      </c>
      <c r="B121" s="3" t="s">
        <v>123</v>
      </c>
      <c r="C121">
        <v>3.65</v>
      </c>
      <c r="D121">
        <v>118</v>
      </c>
      <c r="E121" s="9">
        <f>IFERROR(Rank-Prev.,0)</f>
        <v>-1</v>
      </c>
      <c r="F121" s="9">
        <f>_xlfn.RANK.AVG(E121,Vahe,0)</f>
        <v>82</v>
      </c>
    </row>
    <row r="122" spans="1:6" x14ac:dyDescent="0.25">
      <c r="A122">
        <v>118</v>
      </c>
      <c r="B122" s="3" t="s">
        <v>124</v>
      </c>
      <c r="C122">
        <v>3.6</v>
      </c>
      <c r="D122">
        <v>96</v>
      </c>
      <c r="E122" s="9">
        <f>IFERROR(Rank-Prev.,0)</f>
        <v>22</v>
      </c>
      <c r="F122" s="9">
        <f>_xlfn.RANK.AVG(E122,Vahe,0)</f>
        <v>1</v>
      </c>
    </row>
    <row r="123" spans="1:6" x14ac:dyDescent="0.25">
      <c r="A123">
        <v>119</v>
      </c>
      <c r="B123" s="3" t="s">
        <v>125</v>
      </c>
      <c r="C123">
        <v>3.58</v>
      </c>
      <c r="D123">
        <v>114</v>
      </c>
      <c r="E123" s="9">
        <f>IFERROR(Rank-Prev.,0)</f>
        <v>5</v>
      </c>
      <c r="F123" s="9">
        <f>_xlfn.RANK.AVG(E123,Vahe,0)</f>
        <v>23</v>
      </c>
    </row>
    <row r="124" spans="1:6" x14ac:dyDescent="0.25">
      <c r="A124">
        <v>120</v>
      </c>
      <c r="B124" s="3" t="s">
        <v>126</v>
      </c>
      <c r="C124">
        <v>3.57</v>
      </c>
      <c r="D124">
        <v>113</v>
      </c>
      <c r="E124" s="9">
        <f>IFERROR(Rank-Prev.,0)</f>
        <v>7</v>
      </c>
      <c r="F124" s="9">
        <f>_xlfn.RANK.AVG(E124,Vahe,0)</f>
        <v>16.5</v>
      </c>
    </row>
    <row r="125" spans="1:6" x14ac:dyDescent="0.25">
      <c r="A125">
        <v>121</v>
      </c>
      <c r="B125" s="3" t="s">
        <v>127</v>
      </c>
      <c r="C125">
        <v>3.54</v>
      </c>
      <c r="D125">
        <v>117</v>
      </c>
      <c r="E125" s="9">
        <f>IFERROR(Rank-Prev.,0)</f>
        <v>4</v>
      </c>
      <c r="F125" s="9">
        <f>_xlfn.RANK.AVG(E125,Vahe,0)</f>
        <v>29.5</v>
      </c>
    </row>
    <row r="126" spans="1:6" x14ac:dyDescent="0.25">
      <c r="A126">
        <v>122</v>
      </c>
      <c r="B126" s="3" t="s">
        <v>128</v>
      </c>
      <c r="C126">
        <v>3.49</v>
      </c>
      <c r="D126">
        <v>126</v>
      </c>
      <c r="E126" s="9">
        <f>IFERROR(Rank-Prev.,0)</f>
        <v>-4</v>
      </c>
      <c r="F126" s="9">
        <f>_xlfn.RANK.AVG(E126,Vahe,0)</f>
        <v>120.5</v>
      </c>
    </row>
    <row r="127" spans="1:6" x14ac:dyDescent="0.25">
      <c r="A127">
        <v>123</v>
      </c>
      <c r="B127" s="3" t="s">
        <v>129</v>
      </c>
      <c r="C127">
        <v>3.47</v>
      </c>
      <c r="D127">
        <v>123</v>
      </c>
      <c r="E127" s="9">
        <f>IFERROR(Rank-Prev.,0)</f>
        <v>0</v>
      </c>
      <c r="F127" s="9">
        <f>_xlfn.RANK.AVG(E127,Vahe,0)</f>
        <v>62</v>
      </c>
    </row>
    <row r="128" spans="1:6" x14ac:dyDescent="0.25">
      <c r="A128">
        <v>124</v>
      </c>
      <c r="B128" s="3" t="s">
        <v>130</v>
      </c>
      <c r="C128">
        <v>3.47</v>
      </c>
      <c r="D128">
        <v>122</v>
      </c>
      <c r="E128" s="9">
        <f>IFERROR(Rank-Prev.,0)</f>
        <v>2</v>
      </c>
      <c r="F128" s="9">
        <f>_xlfn.RANK.AVG(E128,Vahe,0)</f>
        <v>41.5</v>
      </c>
    </row>
    <row r="129" spans="1:6" x14ac:dyDescent="0.25">
      <c r="A129">
        <v>125</v>
      </c>
      <c r="B129" s="3" t="s">
        <v>131</v>
      </c>
      <c r="C129">
        <v>3.46</v>
      </c>
      <c r="D129">
        <v>127</v>
      </c>
      <c r="E129" s="9">
        <f>IFERROR(Rank-Prev.,0)</f>
        <v>-2</v>
      </c>
      <c r="F129" s="9">
        <f>_xlfn.RANK.AVG(E129,Vahe,0)</f>
        <v>98.5</v>
      </c>
    </row>
    <row r="130" spans="1:6" x14ac:dyDescent="0.25">
      <c r="A130">
        <v>126</v>
      </c>
      <c r="B130" s="3" t="s">
        <v>132</v>
      </c>
      <c r="C130">
        <v>3.41</v>
      </c>
      <c r="D130">
        <v>125</v>
      </c>
      <c r="E130" s="9">
        <f>IFERROR(Rank-Prev.,0)</f>
        <v>1</v>
      </c>
      <c r="F130" s="9">
        <f>_xlfn.RANK.AVG(E130,Vahe,0)</f>
        <v>48.5</v>
      </c>
    </row>
    <row r="131" spans="1:6" x14ac:dyDescent="0.25">
      <c r="A131">
        <v>127</v>
      </c>
      <c r="B131" s="3" t="s">
        <v>133</v>
      </c>
      <c r="C131">
        <v>3.39</v>
      </c>
      <c r="D131">
        <v>124</v>
      </c>
      <c r="E131" s="9">
        <f>IFERROR(Rank-Prev.,0)</f>
        <v>3</v>
      </c>
      <c r="F131" s="9">
        <f>_xlfn.RANK.AVG(E131,Vahe,0)</f>
        <v>35</v>
      </c>
    </row>
    <row r="132" spans="1:6" x14ac:dyDescent="0.25">
      <c r="A132">
        <v>128</v>
      </c>
      <c r="B132" s="3" t="s">
        <v>134</v>
      </c>
      <c r="C132">
        <v>3.33</v>
      </c>
      <c r="D132">
        <v>130</v>
      </c>
      <c r="E132" s="9">
        <f>IFERROR(Rank-Prev.,0)</f>
        <v>-2</v>
      </c>
      <c r="F132" s="9">
        <f>_xlfn.RANK.AVG(E132,Vahe,0)</f>
        <v>98.5</v>
      </c>
    </row>
    <row r="133" spans="1:6" x14ac:dyDescent="0.25">
      <c r="A133">
        <v>129</v>
      </c>
      <c r="B133" s="2" t="s">
        <v>135</v>
      </c>
      <c r="C133">
        <v>3.29</v>
      </c>
      <c r="D133" t="s">
        <v>64</v>
      </c>
      <c r="E133" s="9">
        <f>IFERROR(Rank-Prev.,0)</f>
        <v>0</v>
      </c>
      <c r="F133" s="9">
        <f>_xlfn.RANK.AVG(E133,Vahe,0)</f>
        <v>62</v>
      </c>
    </row>
    <row r="134" spans="1:6" x14ac:dyDescent="0.25">
      <c r="A134">
        <v>130</v>
      </c>
      <c r="B134" s="3" t="s">
        <v>136</v>
      </c>
      <c r="C134">
        <v>3.27</v>
      </c>
      <c r="D134">
        <v>132</v>
      </c>
      <c r="E134" s="9">
        <f>IFERROR(Rank-Prev.,0)</f>
        <v>-2</v>
      </c>
      <c r="F134" s="9">
        <f>_xlfn.RANK.AVG(E134,Vahe,0)</f>
        <v>98.5</v>
      </c>
    </row>
    <row r="135" spans="1:6" x14ac:dyDescent="0.25">
      <c r="A135">
        <v>131</v>
      </c>
      <c r="B135" s="3" t="s">
        <v>137</v>
      </c>
      <c r="C135">
        <v>3.21</v>
      </c>
      <c r="D135">
        <v>129</v>
      </c>
      <c r="E135" s="9">
        <f>IFERROR(Rank-Prev.,0)</f>
        <v>2</v>
      </c>
      <c r="F135" s="9">
        <f>_xlfn.RANK.AVG(E135,Vahe,0)</f>
        <v>41.5</v>
      </c>
    </row>
    <row r="136" spans="1:6" x14ac:dyDescent="0.25">
      <c r="A136">
        <v>132</v>
      </c>
      <c r="B136" s="3" t="s">
        <v>138</v>
      </c>
      <c r="C136">
        <v>3.16</v>
      </c>
      <c r="D136">
        <v>137</v>
      </c>
      <c r="E136" s="9">
        <f>IFERROR(Rank-Prev.,0)</f>
        <v>-5</v>
      </c>
      <c r="F136" s="9">
        <f>_xlfn.RANK.AVG(E136,Vahe,0)</f>
        <v>125.5</v>
      </c>
    </row>
    <row r="137" spans="1:6" x14ac:dyDescent="0.25">
      <c r="A137">
        <v>133</v>
      </c>
      <c r="B137" s="3" t="s">
        <v>139</v>
      </c>
      <c r="C137">
        <v>3.13</v>
      </c>
      <c r="D137">
        <v>133</v>
      </c>
      <c r="E137" s="9">
        <f>IFERROR(Rank-Prev.,0)</f>
        <v>0</v>
      </c>
      <c r="F137" s="9">
        <f>_xlfn.RANK.AVG(E137,Vahe,0)</f>
        <v>62</v>
      </c>
    </row>
    <row r="138" spans="1:6" x14ac:dyDescent="0.25">
      <c r="A138">
        <v>134</v>
      </c>
      <c r="B138" s="3" t="s">
        <v>140</v>
      </c>
      <c r="C138">
        <v>3.08</v>
      </c>
      <c r="D138">
        <v>135</v>
      </c>
      <c r="E138" s="9">
        <f>IFERROR(Rank-Prev.,0)</f>
        <v>-1</v>
      </c>
      <c r="F138" s="9">
        <f>_xlfn.RANK.AVG(E138,Vahe,0)</f>
        <v>82</v>
      </c>
    </row>
    <row r="139" spans="1:6" x14ac:dyDescent="0.25">
      <c r="A139">
        <v>135</v>
      </c>
      <c r="B139" s="3" t="s">
        <v>141</v>
      </c>
      <c r="C139">
        <v>3.06</v>
      </c>
      <c r="D139">
        <v>136</v>
      </c>
      <c r="E139" s="9">
        <f>IFERROR(Rank-Prev.,0)</f>
        <v>-1</v>
      </c>
      <c r="F139" s="9">
        <f>_xlfn.RANK.AVG(E139,Vahe,0)</f>
        <v>82</v>
      </c>
    </row>
    <row r="140" spans="1:6" x14ac:dyDescent="0.25">
      <c r="A140">
        <v>136</v>
      </c>
      <c r="B140" s="3" t="s">
        <v>142</v>
      </c>
      <c r="C140">
        <v>2.95</v>
      </c>
      <c r="D140">
        <v>139</v>
      </c>
      <c r="E140" s="9">
        <f>IFERROR(Rank-Prev.,0)</f>
        <v>-3</v>
      </c>
      <c r="F140" s="9">
        <f>_xlfn.RANK.AVG(E140,Vahe,0)</f>
        <v>112</v>
      </c>
    </row>
    <row r="141" spans="1:6" x14ac:dyDescent="0.25">
      <c r="A141">
        <v>137</v>
      </c>
      <c r="B141" s="3" t="s">
        <v>143</v>
      </c>
      <c r="C141">
        <v>2.94</v>
      </c>
      <c r="D141">
        <v>138</v>
      </c>
      <c r="E141" s="9">
        <f>IFERROR(Rank-Prev.,0)</f>
        <v>-1</v>
      </c>
      <c r="F141" s="9">
        <f>_xlfn.RANK.AVG(E141,Vahe,0)</f>
        <v>82</v>
      </c>
    </row>
    <row r="142" spans="1:6" x14ac:dyDescent="0.25">
      <c r="A142">
        <v>138</v>
      </c>
      <c r="B142" s="3" t="s">
        <v>144</v>
      </c>
      <c r="C142">
        <v>2.74</v>
      </c>
      <c r="D142" t="s">
        <v>64</v>
      </c>
      <c r="E142" s="9">
        <f>IFERROR(Rank-Prev.,0)</f>
        <v>0</v>
      </c>
      <c r="F142" s="9">
        <f>_xlfn.RANK.AVG(E142,Vahe,0)</f>
        <v>62</v>
      </c>
    </row>
  </sheetData>
  <hyperlinks>
    <hyperlink ref="A2" r:id="rId1" xr:uid="{42C24438-912F-4A1C-9CB9-D6CC314ABFF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41"/>
  <sheetViews>
    <sheetView topLeftCell="A18" zoomScale="115" zoomScaleNormal="115" workbookViewId="0">
      <selection activeCell="I39" sqref="I39"/>
    </sheetView>
  </sheetViews>
  <sheetFormatPr defaultRowHeight="15" x14ac:dyDescent="0.25"/>
  <sheetData>
    <row r="3" spans="2:12" x14ac:dyDescent="0.25">
      <c r="K3" s="13" t="s">
        <v>182</v>
      </c>
      <c r="L3" s="13" t="s">
        <v>183</v>
      </c>
    </row>
    <row r="4" spans="2:12" x14ac:dyDescent="0.25">
      <c r="K4" s="14">
        <v>0</v>
      </c>
      <c r="L4" s="14">
        <v>0</v>
      </c>
    </row>
    <row r="5" spans="2:12" x14ac:dyDescent="0.25">
      <c r="K5" s="14">
        <v>51</v>
      </c>
      <c r="L5" s="14">
        <v>1</v>
      </c>
    </row>
    <row r="6" spans="2:12" x14ac:dyDescent="0.25">
      <c r="K6" s="14">
        <v>61</v>
      </c>
      <c r="L6" s="14">
        <v>2</v>
      </c>
    </row>
    <row r="7" spans="2:12" x14ac:dyDescent="0.25">
      <c r="K7" s="14">
        <v>71</v>
      </c>
      <c r="L7" s="14">
        <v>3</v>
      </c>
    </row>
    <row r="8" spans="2:12" x14ac:dyDescent="0.25">
      <c r="K8" s="14">
        <v>81</v>
      </c>
      <c r="L8" s="14">
        <v>4</v>
      </c>
    </row>
    <row r="9" spans="2:12" x14ac:dyDescent="0.25">
      <c r="K9" s="14">
        <v>91</v>
      </c>
      <c r="L9" s="14">
        <v>5</v>
      </c>
    </row>
    <row r="10" spans="2:12" x14ac:dyDescent="0.25">
      <c r="F10" t="s">
        <v>217</v>
      </c>
    </row>
    <row r="12" spans="2:12" x14ac:dyDescent="0.25">
      <c r="B12" s="12" t="s">
        <v>184</v>
      </c>
      <c r="C12" s="12" t="s">
        <v>210</v>
      </c>
      <c r="D12" s="12" t="s">
        <v>211</v>
      </c>
      <c r="E12" s="12" t="s">
        <v>212</v>
      </c>
      <c r="F12" s="12" t="s">
        <v>213</v>
      </c>
      <c r="G12" s="12" t="s">
        <v>214</v>
      </c>
      <c r="H12" s="12" t="s">
        <v>215</v>
      </c>
      <c r="I12" s="12" t="s">
        <v>216</v>
      </c>
    </row>
    <row r="13" spans="2:12" x14ac:dyDescent="0.25">
      <c r="B13" t="s">
        <v>185</v>
      </c>
      <c r="C13">
        <f ca="1">RANDBETWEEN(40,100)</f>
        <v>62</v>
      </c>
      <c r="D13" s="9">
        <f t="shared" ref="D13:E28" ca="1" si="0">RANDBETWEEN(40,100)</f>
        <v>81</v>
      </c>
      <c r="E13" s="9">
        <f t="shared" ca="1" si="0"/>
        <v>74</v>
      </c>
      <c r="F13">
        <f ca="1">INDEX(Hinne,MATCH(C13,Punktid,1))</f>
        <v>2</v>
      </c>
      <c r="G13" s="9">
        <f ca="1">INDEX(Hinne,MATCH(D13,Punktid,1))</f>
        <v>4</v>
      </c>
      <c r="H13" s="9">
        <f ca="1">INDEX(Hinne,MATCH(E13,Punktid,1))</f>
        <v>3</v>
      </c>
      <c r="I13">
        <f ca="1">IF(AND(F13&gt;0,G13&gt;0,H13&gt;0),ROUND(AVERAGE(F13:H13),0),0)</f>
        <v>3</v>
      </c>
    </row>
    <row r="14" spans="2:12" x14ac:dyDescent="0.25">
      <c r="B14" s="9" t="s">
        <v>186</v>
      </c>
      <c r="C14" s="9">
        <f t="shared" ref="C14:E37" ca="1" si="1">RANDBETWEEN(40,100)</f>
        <v>56</v>
      </c>
      <c r="D14" s="9">
        <f t="shared" ca="1" si="0"/>
        <v>69</v>
      </c>
      <c r="E14" s="9">
        <f t="shared" ca="1" si="0"/>
        <v>99</v>
      </c>
      <c r="F14" s="9">
        <f ca="1">INDEX(Hinne,MATCH(C14,Punktid,1))</f>
        <v>1</v>
      </c>
      <c r="G14" s="9">
        <f ca="1">INDEX(Hinne,MATCH(D14,Punktid,1))</f>
        <v>2</v>
      </c>
      <c r="H14" s="9">
        <f ca="1">INDEX(Hinne,MATCH(E14,Punktid,1))</f>
        <v>5</v>
      </c>
      <c r="I14" s="9">
        <f t="shared" ref="I14:I37" ca="1" si="2">IF(AND(F14&gt;0,G14&gt;0,H14&gt;0),ROUND(AVERAGE(F14:H14),0),0)</f>
        <v>3</v>
      </c>
    </row>
    <row r="15" spans="2:12" x14ac:dyDescent="0.25">
      <c r="B15" s="9" t="s">
        <v>187</v>
      </c>
      <c r="C15" s="9">
        <f t="shared" ca="1" si="1"/>
        <v>47</v>
      </c>
      <c r="D15" s="9">
        <f t="shared" ca="1" si="0"/>
        <v>91</v>
      </c>
      <c r="E15" s="9">
        <f t="shared" ca="1" si="0"/>
        <v>93</v>
      </c>
      <c r="F15" s="9">
        <f ca="1">INDEX(Hinne,MATCH(C15,Punktid,1))</f>
        <v>0</v>
      </c>
      <c r="G15" s="9">
        <f ca="1">INDEX(Hinne,MATCH(D15,Punktid,1))</f>
        <v>5</v>
      </c>
      <c r="H15" s="9">
        <f ca="1">INDEX(Hinne,MATCH(E15,Punktid,1))</f>
        <v>5</v>
      </c>
      <c r="I15" s="9">
        <f t="shared" ca="1" si="2"/>
        <v>0</v>
      </c>
    </row>
    <row r="16" spans="2:12" x14ac:dyDescent="0.25">
      <c r="B16" s="9" t="s">
        <v>188</v>
      </c>
      <c r="C16" s="9">
        <f t="shared" ca="1" si="1"/>
        <v>58</v>
      </c>
      <c r="D16" s="9">
        <f t="shared" ca="1" si="0"/>
        <v>41</v>
      </c>
      <c r="E16" s="9">
        <f t="shared" ca="1" si="0"/>
        <v>74</v>
      </c>
      <c r="F16" s="9">
        <f ca="1">INDEX(Hinne,MATCH(C16,Punktid,1))</f>
        <v>1</v>
      </c>
      <c r="G16" s="9">
        <f ca="1">INDEX(Hinne,MATCH(D16,Punktid,1))</f>
        <v>0</v>
      </c>
      <c r="H16" s="9">
        <f ca="1">INDEX(Hinne,MATCH(E16,Punktid,1))</f>
        <v>3</v>
      </c>
      <c r="I16" s="9">
        <f t="shared" ca="1" si="2"/>
        <v>0</v>
      </c>
    </row>
    <row r="17" spans="2:9" x14ac:dyDescent="0.25">
      <c r="B17" s="9" t="s">
        <v>189</v>
      </c>
      <c r="C17" s="9">
        <f t="shared" ca="1" si="1"/>
        <v>75</v>
      </c>
      <c r="D17" s="9">
        <f t="shared" ca="1" si="0"/>
        <v>78</v>
      </c>
      <c r="E17" s="9">
        <f t="shared" ca="1" si="0"/>
        <v>57</v>
      </c>
      <c r="F17" s="9">
        <f ca="1">INDEX(Hinne,MATCH(C17,Punktid,1))</f>
        <v>3</v>
      </c>
      <c r="G17" s="9">
        <f ca="1">INDEX(Hinne,MATCH(D17,Punktid,1))</f>
        <v>3</v>
      </c>
      <c r="H17" s="9">
        <f ca="1">INDEX(Hinne,MATCH(E17,Punktid,1))</f>
        <v>1</v>
      </c>
      <c r="I17" s="9">
        <f t="shared" ca="1" si="2"/>
        <v>2</v>
      </c>
    </row>
    <row r="18" spans="2:9" x14ac:dyDescent="0.25">
      <c r="B18" s="9" t="s">
        <v>190</v>
      </c>
      <c r="C18" s="9">
        <f t="shared" ca="1" si="1"/>
        <v>89</v>
      </c>
      <c r="D18" s="9">
        <f t="shared" ca="1" si="0"/>
        <v>65</v>
      </c>
      <c r="E18" s="9">
        <f t="shared" ca="1" si="0"/>
        <v>86</v>
      </c>
      <c r="F18" s="9">
        <f ca="1">INDEX(Hinne,MATCH(C18,Punktid,1))</f>
        <v>4</v>
      </c>
      <c r="G18" s="9">
        <f ca="1">INDEX(Hinne,MATCH(D18,Punktid,1))</f>
        <v>2</v>
      </c>
      <c r="H18" s="9">
        <f ca="1">INDEX(Hinne,MATCH(E18,Punktid,1))</f>
        <v>4</v>
      </c>
      <c r="I18" s="9">
        <f t="shared" ca="1" si="2"/>
        <v>3</v>
      </c>
    </row>
    <row r="19" spans="2:9" x14ac:dyDescent="0.25">
      <c r="B19" s="9" t="s">
        <v>191</v>
      </c>
      <c r="C19" s="9">
        <f t="shared" ca="1" si="1"/>
        <v>54</v>
      </c>
      <c r="D19" s="9">
        <f t="shared" ca="1" si="0"/>
        <v>61</v>
      </c>
      <c r="E19" s="9">
        <f t="shared" ca="1" si="0"/>
        <v>69</v>
      </c>
      <c r="F19" s="9">
        <f ca="1">INDEX(Hinne,MATCH(C19,Punktid,1))</f>
        <v>1</v>
      </c>
      <c r="G19" s="9">
        <f ca="1">INDEX(Hinne,MATCH(D19,Punktid,1))</f>
        <v>2</v>
      </c>
      <c r="H19" s="9">
        <f ca="1">INDEX(Hinne,MATCH(E19,Punktid,1))</f>
        <v>2</v>
      </c>
      <c r="I19" s="9">
        <f t="shared" ca="1" si="2"/>
        <v>2</v>
      </c>
    </row>
    <row r="20" spans="2:9" x14ac:dyDescent="0.25">
      <c r="B20" s="9" t="s">
        <v>192</v>
      </c>
      <c r="C20" s="9">
        <f t="shared" ca="1" si="1"/>
        <v>63</v>
      </c>
      <c r="D20" s="9">
        <f t="shared" ca="1" si="0"/>
        <v>80</v>
      </c>
      <c r="E20" s="9">
        <f t="shared" ca="1" si="0"/>
        <v>93</v>
      </c>
      <c r="F20" s="9">
        <f ca="1">INDEX(Hinne,MATCH(C20,Punktid,1))</f>
        <v>2</v>
      </c>
      <c r="G20" s="9">
        <f ca="1">INDEX(Hinne,MATCH(D20,Punktid,1))</f>
        <v>3</v>
      </c>
      <c r="H20" s="9">
        <f ca="1">INDEX(Hinne,MATCH(E20,Punktid,1))</f>
        <v>5</v>
      </c>
      <c r="I20" s="9">
        <f t="shared" ca="1" si="2"/>
        <v>3</v>
      </c>
    </row>
    <row r="21" spans="2:9" x14ac:dyDescent="0.25">
      <c r="B21" s="9" t="s">
        <v>193</v>
      </c>
      <c r="C21" s="9">
        <f t="shared" ca="1" si="1"/>
        <v>71</v>
      </c>
      <c r="D21" s="9">
        <f t="shared" ca="1" si="0"/>
        <v>93</v>
      </c>
      <c r="E21" s="9">
        <f t="shared" ca="1" si="0"/>
        <v>91</v>
      </c>
      <c r="F21" s="9">
        <f ca="1">INDEX(Hinne,MATCH(C21,Punktid,1))</f>
        <v>3</v>
      </c>
      <c r="G21" s="9">
        <f ca="1">INDEX(Hinne,MATCH(D21,Punktid,1))</f>
        <v>5</v>
      </c>
      <c r="H21" s="9">
        <f ca="1">INDEX(Hinne,MATCH(E21,Punktid,1))</f>
        <v>5</v>
      </c>
      <c r="I21" s="9">
        <f t="shared" ca="1" si="2"/>
        <v>4</v>
      </c>
    </row>
    <row r="22" spans="2:9" x14ac:dyDescent="0.25">
      <c r="B22" s="9" t="s">
        <v>194</v>
      </c>
      <c r="C22" s="9">
        <f t="shared" ca="1" si="1"/>
        <v>70</v>
      </c>
      <c r="D22" s="9">
        <f t="shared" ca="1" si="0"/>
        <v>84</v>
      </c>
      <c r="E22" s="9">
        <f t="shared" ca="1" si="0"/>
        <v>72</v>
      </c>
      <c r="F22" s="9">
        <f ca="1">INDEX(Hinne,MATCH(C22,Punktid,1))</f>
        <v>2</v>
      </c>
      <c r="G22" s="9">
        <f ca="1">INDEX(Hinne,MATCH(D22,Punktid,1))</f>
        <v>4</v>
      </c>
      <c r="H22" s="9">
        <f ca="1">INDEX(Hinne,MATCH(E22,Punktid,1))</f>
        <v>3</v>
      </c>
      <c r="I22" s="9">
        <f t="shared" ca="1" si="2"/>
        <v>3</v>
      </c>
    </row>
    <row r="23" spans="2:9" x14ac:dyDescent="0.25">
      <c r="B23" s="9" t="s">
        <v>195</v>
      </c>
      <c r="C23" s="9">
        <f t="shared" ca="1" si="1"/>
        <v>85</v>
      </c>
      <c r="D23" s="9">
        <f t="shared" ca="1" si="0"/>
        <v>82</v>
      </c>
      <c r="E23" s="9">
        <f t="shared" ca="1" si="0"/>
        <v>92</v>
      </c>
      <c r="F23" s="9">
        <f ca="1">INDEX(Hinne,MATCH(C23,Punktid,1))</f>
        <v>4</v>
      </c>
      <c r="G23" s="9">
        <f ca="1">INDEX(Hinne,MATCH(D23,Punktid,1))</f>
        <v>4</v>
      </c>
      <c r="H23" s="9">
        <f ca="1">INDEX(Hinne,MATCH(E23,Punktid,1))</f>
        <v>5</v>
      </c>
      <c r="I23" s="9">
        <f t="shared" ca="1" si="2"/>
        <v>4</v>
      </c>
    </row>
    <row r="24" spans="2:9" x14ac:dyDescent="0.25">
      <c r="B24" s="9" t="s">
        <v>196</v>
      </c>
      <c r="C24" s="9">
        <f t="shared" ca="1" si="1"/>
        <v>94</v>
      </c>
      <c r="D24" s="9">
        <f t="shared" ca="1" si="0"/>
        <v>99</v>
      </c>
      <c r="E24" s="9">
        <f t="shared" ca="1" si="0"/>
        <v>81</v>
      </c>
      <c r="F24" s="9">
        <f ca="1">INDEX(Hinne,MATCH(C24,Punktid,1))</f>
        <v>5</v>
      </c>
      <c r="G24" s="9">
        <f ca="1">INDEX(Hinne,MATCH(D24,Punktid,1))</f>
        <v>5</v>
      </c>
      <c r="H24" s="9">
        <f ca="1">INDEX(Hinne,MATCH(E24,Punktid,1))</f>
        <v>4</v>
      </c>
      <c r="I24" s="9">
        <f t="shared" ca="1" si="2"/>
        <v>5</v>
      </c>
    </row>
    <row r="25" spans="2:9" x14ac:dyDescent="0.25">
      <c r="B25" s="9" t="s">
        <v>197</v>
      </c>
      <c r="C25" s="9">
        <f t="shared" ca="1" si="1"/>
        <v>55</v>
      </c>
      <c r="D25" s="9">
        <f t="shared" ca="1" si="0"/>
        <v>85</v>
      </c>
      <c r="E25" s="9">
        <f t="shared" ca="1" si="0"/>
        <v>93</v>
      </c>
      <c r="F25" s="9">
        <f ca="1">INDEX(Hinne,MATCH(C25,Punktid,1))</f>
        <v>1</v>
      </c>
      <c r="G25" s="9">
        <f ca="1">INDEX(Hinne,MATCH(D25,Punktid,1))</f>
        <v>4</v>
      </c>
      <c r="H25" s="9">
        <f ca="1">INDEX(Hinne,MATCH(E25,Punktid,1))</f>
        <v>5</v>
      </c>
      <c r="I25" s="9">
        <f t="shared" ca="1" si="2"/>
        <v>3</v>
      </c>
    </row>
    <row r="26" spans="2:9" x14ac:dyDescent="0.25">
      <c r="B26" s="9" t="s">
        <v>198</v>
      </c>
      <c r="C26" s="9">
        <f t="shared" ca="1" si="1"/>
        <v>94</v>
      </c>
      <c r="D26" s="9">
        <f t="shared" ca="1" si="0"/>
        <v>99</v>
      </c>
      <c r="E26" s="9">
        <f t="shared" ca="1" si="0"/>
        <v>81</v>
      </c>
      <c r="F26" s="9">
        <f ca="1">INDEX(Hinne,MATCH(C26,Punktid,1))</f>
        <v>5</v>
      </c>
      <c r="G26" s="9">
        <f ca="1">INDEX(Hinne,MATCH(D26,Punktid,1))</f>
        <v>5</v>
      </c>
      <c r="H26" s="9">
        <f ca="1">INDEX(Hinne,MATCH(E26,Punktid,1))</f>
        <v>4</v>
      </c>
      <c r="I26" s="9">
        <f t="shared" ca="1" si="2"/>
        <v>5</v>
      </c>
    </row>
    <row r="27" spans="2:9" x14ac:dyDescent="0.25">
      <c r="B27" s="9" t="s">
        <v>199</v>
      </c>
      <c r="C27" s="9">
        <f t="shared" ca="1" si="1"/>
        <v>69</v>
      </c>
      <c r="D27" s="9">
        <f t="shared" ca="1" si="0"/>
        <v>81</v>
      </c>
      <c r="E27" s="9">
        <f t="shared" ca="1" si="0"/>
        <v>45</v>
      </c>
      <c r="F27" s="9">
        <f ca="1">INDEX(Hinne,MATCH(C27,Punktid,1))</f>
        <v>2</v>
      </c>
      <c r="G27" s="9">
        <f ca="1">INDEX(Hinne,MATCH(D27,Punktid,1))</f>
        <v>4</v>
      </c>
      <c r="H27" s="9">
        <f ca="1">INDEX(Hinne,MATCH(E27,Punktid,1))</f>
        <v>0</v>
      </c>
      <c r="I27" s="9">
        <f t="shared" ca="1" si="2"/>
        <v>0</v>
      </c>
    </row>
    <row r="28" spans="2:9" x14ac:dyDescent="0.25">
      <c r="B28" s="9" t="s">
        <v>200</v>
      </c>
      <c r="C28" s="9">
        <f t="shared" ca="1" si="1"/>
        <v>46</v>
      </c>
      <c r="D28" s="9">
        <f t="shared" ca="1" si="0"/>
        <v>88</v>
      </c>
      <c r="E28" s="9">
        <f t="shared" ca="1" si="0"/>
        <v>49</v>
      </c>
      <c r="F28" s="9">
        <f ca="1">INDEX(Hinne,MATCH(C28,Punktid,1))</f>
        <v>0</v>
      </c>
      <c r="G28" s="9">
        <f ca="1">INDEX(Hinne,MATCH(D28,Punktid,1))</f>
        <v>4</v>
      </c>
      <c r="H28" s="9">
        <f ca="1">INDEX(Hinne,MATCH(E28,Punktid,1))</f>
        <v>0</v>
      </c>
      <c r="I28" s="9">
        <f t="shared" ca="1" si="2"/>
        <v>0</v>
      </c>
    </row>
    <row r="29" spans="2:9" x14ac:dyDescent="0.25">
      <c r="B29" s="9" t="s">
        <v>201</v>
      </c>
      <c r="C29" s="9">
        <f t="shared" ca="1" si="1"/>
        <v>61</v>
      </c>
      <c r="D29" s="9">
        <f t="shared" ca="1" si="1"/>
        <v>42</v>
      </c>
      <c r="E29" s="9">
        <f t="shared" ca="1" si="1"/>
        <v>93</v>
      </c>
      <c r="F29" s="9">
        <f ca="1">INDEX(Hinne,MATCH(C29,Punktid,1))</f>
        <v>2</v>
      </c>
      <c r="G29" s="9">
        <f ca="1">INDEX(Hinne,MATCH(D29,Punktid,1))</f>
        <v>0</v>
      </c>
      <c r="H29" s="9">
        <f ca="1">INDEX(Hinne,MATCH(E29,Punktid,1))</f>
        <v>5</v>
      </c>
      <c r="I29" s="9">
        <f t="shared" ca="1" si="2"/>
        <v>0</v>
      </c>
    </row>
    <row r="30" spans="2:9" x14ac:dyDescent="0.25">
      <c r="B30" s="9" t="s">
        <v>202</v>
      </c>
      <c r="C30" s="9">
        <f t="shared" ca="1" si="1"/>
        <v>92</v>
      </c>
      <c r="D30" s="9">
        <f t="shared" ca="1" si="1"/>
        <v>84</v>
      </c>
      <c r="E30" s="9">
        <f t="shared" ca="1" si="1"/>
        <v>66</v>
      </c>
      <c r="F30" s="9">
        <f ca="1">INDEX(Hinne,MATCH(C30,Punktid,1))</f>
        <v>5</v>
      </c>
      <c r="G30" s="9">
        <f ca="1">INDEX(Hinne,MATCH(D30,Punktid,1))</f>
        <v>4</v>
      </c>
      <c r="H30" s="9">
        <f ca="1">INDEX(Hinne,MATCH(E30,Punktid,1))</f>
        <v>2</v>
      </c>
      <c r="I30" s="9">
        <f t="shared" ca="1" si="2"/>
        <v>4</v>
      </c>
    </row>
    <row r="31" spans="2:9" x14ac:dyDescent="0.25">
      <c r="B31" s="9" t="s">
        <v>203</v>
      </c>
      <c r="C31" s="9">
        <f t="shared" ca="1" si="1"/>
        <v>67</v>
      </c>
      <c r="D31" s="9">
        <f t="shared" ca="1" si="1"/>
        <v>40</v>
      </c>
      <c r="E31" s="9">
        <f t="shared" ca="1" si="1"/>
        <v>48</v>
      </c>
      <c r="F31" s="9">
        <f ca="1">INDEX(Hinne,MATCH(C31,Punktid,1))</f>
        <v>2</v>
      </c>
      <c r="G31" s="9">
        <f ca="1">INDEX(Hinne,MATCH(D31,Punktid,1))</f>
        <v>0</v>
      </c>
      <c r="H31" s="9">
        <f ca="1">INDEX(Hinne,MATCH(E31,Punktid,1))</f>
        <v>0</v>
      </c>
      <c r="I31" s="9">
        <f t="shared" ca="1" si="2"/>
        <v>0</v>
      </c>
    </row>
    <row r="32" spans="2:9" x14ac:dyDescent="0.25">
      <c r="B32" s="9" t="s">
        <v>204</v>
      </c>
      <c r="C32" s="9">
        <f t="shared" ca="1" si="1"/>
        <v>60</v>
      </c>
      <c r="D32" s="9">
        <f t="shared" ca="1" si="1"/>
        <v>57</v>
      </c>
      <c r="E32" s="9">
        <f t="shared" ca="1" si="1"/>
        <v>55</v>
      </c>
      <c r="F32" s="9">
        <f ca="1">INDEX(Hinne,MATCH(C32,Punktid,1))</f>
        <v>1</v>
      </c>
      <c r="G32" s="9">
        <f ca="1">INDEX(Hinne,MATCH(D32,Punktid,1))</f>
        <v>1</v>
      </c>
      <c r="H32" s="9">
        <f ca="1">INDEX(Hinne,MATCH(E32,Punktid,1))</f>
        <v>1</v>
      </c>
      <c r="I32" s="9">
        <f t="shared" ca="1" si="2"/>
        <v>1</v>
      </c>
    </row>
    <row r="33" spans="2:9" x14ac:dyDescent="0.25">
      <c r="B33" s="9" t="s">
        <v>205</v>
      </c>
      <c r="C33" s="9">
        <f t="shared" ca="1" si="1"/>
        <v>49</v>
      </c>
      <c r="D33" s="9">
        <f t="shared" ca="1" si="1"/>
        <v>87</v>
      </c>
      <c r="E33" s="9">
        <f t="shared" ca="1" si="1"/>
        <v>79</v>
      </c>
      <c r="F33" s="9">
        <f ca="1">INDEX(Hinne,MATCH(C33,Punktid,1))</f>
        <v>0</v>
      </c>
      <c r="G33" s="9">
        <f ca="1">INDEX(Hinne,MATCH(D33,Punktid,1))</f>
        <v>4</v>
      </c>
      <c r="H33" s="9">
        <f ca="1">INDEX(Hinne,MATCH(E33,Punktid,1))</f>
        <v>3</v>
      </c>
      <c r="I33" s="9">
        <f t="shared" ca="1" si="2"/>
        <v>0</v>
      </c>
    </row>
    <row r="34" spans="2:9" x14ac:dyDescent="0.25">
      <c r="B34" s="9" t="s">
        <v>206</v>
      </c>
      <c r="C34" s="9">
        <f t="shared" ca="1" si="1"/>
        <v>59</v>
      </c>
      <c r="D34" s="9">
        <f t="shared" ca="1" si="1"/>
        <v>46</v>
      </c>
      <c r="E34" s="9">
        <f t="shared" ca="1" si="1"/>
        <v>100</v>
      </c>
      <c r="F34" s="9">
        <f ca="1">INDEX(Hinne,MATCH(C34,Punktid,1))</f>
        <v>1</v>
      </c>
      <c r="G34" s="9">
        <f ca="1">INDEX(Hinne,MATCH(D34,Punktid,1))</f>
        <v>0</v>
      </c>
      <c r="H34" s="9">
        <f ca="1">INDEX(Hinne,MATCH(E34,Punktid,1))</f>
        <v>5</v>
      </c>
      <c r="I34" s="9">
        <f t="shared" ca="1" si="2"/>
        <v>0</v>
      </c>
    </row>
    <row r="35" spans="2:9" x14ac:dyDescent="0.25">
      <c r="B35" s="9" t="s">
        <v>207</v>
      </c>
      <c r="C35" s="9">
        <f t="shared" ca="1" si="1"/>
        <v>49</v>
      </c>
      <c r="D35" s="9">
        <f t="shared" ca="1" si="1"/>
        <v>78</v>
      </c>
      <c r="E35" s="9">
        <f t="shared" ca="1" si="1"/>
        <v>71</v>
      </c>
      <c r="F35" s="9">
        <f ca="1">INDEX(Hinne,MATCH(C35,Punktid,1))</f>
        <v>0</v>
      </c>
      <c r="G35" s="9">
        <f ca="1">INDEX(Hinne,MATCH(D35,Punktid,1))</f>
        <v>3</v>
      </c>
      <c r="H35" s="9">
        <f ca="1">INDEX(Hinne,MATCH(E35,Punktid,1))</f>
        <v>3</v>
      </c>
      <c r="I35" s="9">
        <f t="shared" ca="1" si="2"/>
        <v>0</v>
      </c>
    </row>
    <row r="36" spans="2:9" x14ac:dyDescent="0.25">
      <c r="B36" s="9" t="s">
        <v>208</v>
      </c>
      <c r="C36" s="9">
        <f t="shared" ca="1" si="1"/>
        <v>97</v>
      </c>
      <c r="D36" s="9">
        <f t="shared" ca="1" si="1"/>
        <v>88</v>
      </c>
      <c r="E36" s="9">
        <f t="shared" ca="1" si="1"/>
        <v>93</v>
      </c>
      <c r="F36" s="9">
        <f ca="1">INDEX(Hinne,MATCH(C36,Punktid,1))</f>
        <v>5</v>
      </c>
      <c r="G36" s="9">
        <f ca="1">INDEX(Hinne,MATCH(D36,Punktid,1))</f>
        <v>4</v>
      </c>
      <c r="H36" s="9">
        <f ca="1">INDEX(Hinne,MATCH(E36,Punktid,1))</f>
        <v>5</v>
      </c>
      <c r="I36" s="9">
        <f t="shared" ca="1" si="2"/>
        <v>5</v>
      </c>
    </row>
    <row r="37" spans="2:9" x14ac:dyDescent="0.25">
      <c r="B37" s="9" t="s">
        <v>209</v>
      </c>
      <c r="C37" s="9">
        <f t="shared" ca="1" si="1"/>
        <v>59</v>
      </c>
      <c r="D37" s="9">
        <f t="shared" ca="1" si="1"/>
        <v>93</v>
      </c>
      <c r="E37" s="9">
        <f t="shared" ca="1" si="1"/>
        <v>86</v>
      </c>
      <c r="F37" s="9">
        <f ca="1">INDEX(Hinne,MATCH(C37,Punktid,1))</f>
        <v>1</v>
      </c>
      <c r="G37" s="9">
        <f ca="1">INDEX(Hinne,MATCH(D37,Punktid,1))</f>
        <v>5</v>
      </c>
      <c r="H37" s="9">
        <f ca="1">INDEX(Hinne,MATCH(E37,Punktid,1))</f>
        <v>4</v>
      </c>
      <c r="I37" s="9">
        <f t="shared" ca="1" si="2"/>
        <v>3</v>
      </c>
    </row>
    <row r="39" spans="2:9" x14ac:dyDescent="0.25">
      <c r="H39" t="s">
        <v>218</v>
      </c>
      <c r="I39">
        <f ca="1">AVERAGE(I13:I37)</f>
        <v>2.12</v>
      </c>
    </row>
    <row r="40" spans="2:9" x14ac:dyDescent="0.25">
      <c r="H40" t="s">
        <v>172</v>
      </c>
      <c r="I40">
        <f ca="1">MEDIAN(I13:I37)</f>
        <v>3</v>
      </c>
    </row>
    <row r="41" spans="2:9" ht="30" x14ac:dyDescent="0.25">
      <c r="H41" s="15" t="s">
        <v>219</v>
      </c>
      <c r="I41">
        <f ca="1">MODE(I13:I37)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tabSelected="1" zoomScale="115" zoomScaleNormal="115" workbookViewId="0">
      <selection activeCell="K21" sqref="K21"/>
    </sheetView>
  </sheetViews>
  <sheetFormatPr defaultRowHeight="15" x14ac:dyDescent="0.25"/>
  <cols>
    <col min="10" max="10" width="17.140625" customWidth="1"/>
    <col min="11" max="11" width="11.140625" bestFit="1" customWidth="1"/>
  </cols>
  <sheetData>
    <row r="1" spans="1:12" x14ac:dyDescent="0.25">
      <c r="A1" s="10" t="s">
        <v>145</v>
      </c>
      <c r="B1" s="11"/>
      <c r="C1" s="11"/>
      <c r="D1" s="11"/>
      <c r="E1" s="11"/>
      <c r="F1" s="11"/>
      <c r="G1" s="11"/>
      <c r="I1" s="6"/>
    </row>
    <row r="2" spans="1:12" x14ac:dyDescent="0.25">
      <c r="A2" s="4" t="s">
        <v>146</v>
      </c>
      <c r="B2" s="17" t="s">
        <v>147</v>
      </c>
      <c r="C2" s="17" t="s">
        <v>148</v>
      </c>
      <c r="D2" s="17" t="s">
        <v>149</v>
      </c>
      <c r="E2" s="17" t="s">
        <v>150</v>
      </c>
      <c r="F2" s="17" t="s">
        <v>151</v>
      </c>
      <c r="G2" s="17" t="s">
        <v>152</v>
      </c>
    </row>
    <row r="3" spans="1:12" x14ac:dyDescent="0.25">
      <c r="A3" s="16" t="s">
        <v>153</v>
      </c>
      <c r="B3" s="18">
        <v>0.01</v>
      </c>
      <c r="C3" s="18">
        <v>0.15</v>
      </c>
      <c r="D3" s="18">
        <v>0.2</v>
      </c>
      <c r="E3" s="18">
        <v>0</v>
      </c>
      <c r="F3" s="18">
        <v>0.5</v>
      </c>
      <c r="G3" s="18">
        <v>0.5</v>
      </c>
    </row>
    <row r="4" spans="1:12" x14ac:dyDescent="0.25">
      <c r="A4" s="16" t="s">
        <v>154</v>
      </c>
      <c r="B4" s="18">
        <v>0.01</v>
      </c>
      <c r="C4" s="18">
        <v>0.15</v>
      </c>
      <c r="D4" s="18">
        <v>0.3</v>
      </c>
      <c r="E4" s="18">
        <v>0</v>
      </c>
      <c r="F4" s="18">
        <v>0.5</v>
      </c>
      <c r="G4" s="18">
        <v>0.5</v>
      </c>
    </row>
    <row r="5" spans="1:12" s="5" customFormat="1" x14ac:dyDescent="0.25">
      <c r="A5" s="16" t="s">
        <v>155</v>
      </c>
      <c r="B5" s="18">
        <v>0.02</v>
      </c>
      <c r="C5" s="18">
        <v>0.2</v>
      </c>
      <c r="D5" s="18">
        <v>0.4</v>
      </c>
      <c r="E5" s="18">
        <v>0</v>
      </c>
      <c r="F5" s="18">
        <v>0.6</v>
      </c>
      <c r="G5" s="18">
        <v>0.6</v>
      </c>
    </row>
    <row r="6" spans="1:12" s="5" customFormat="1" x14ac:dyDescent="0.25">
      <c r="A6" s="16" t="s">
        <v>156</v>
      </c>
      <c r="B6" s="18">
        <v>0.02</v>
      </c>
      <c r="C6" s="18">
        <v>0.2</v>
      </c>
      <c r="D6" s="18">
        <v>0.4</v>
      </c>
      <c r="E6" s="18">
        <v>0</v>
      </c>
      <c r="F6" s="18">
        <v>0.6</v>
      </c>
      <c r="G6" s="18">
        <v>0.6</v>
      </c>
    </row>
    <row r="7" spans="1:12" s="5" customFormat="1" x14ac:dyDescent="0.25">
      <c r="A7" s="16" t="s">
        <v>157</v>
      </c>
      <c r="B7" s="18">
        <v>0.02</v>
      </c>
      <c r="C7" s="18">
        <v>0.25</v>
      </c>
      <c r="D7" s="18">
        <v>0.5</v>
      </c>
      <c r="E7" s="18">
        <v>0</v>
      </c>
      <c r="F7" s="18">
        <v>0.6</v>
      </c>
      <c r="G7" s="18">
        <v>0.6</v>
      </c>
    </row>
    <row r="8" spans="1:12" s="5" customFormat="1" x14ac:dyDescent="0.25">
      <c r="A8" s="16" t="s">
        <v>158</v>
      </c>
      <c r="B8" s="18">
        <v>0.05</v>
      </c>
      <c r="C8" s="18">
        <v>0.3</v>
      </c>
      <c r="D8" s="18">
        <v>0.5</v>
      </c>
      <c r="E8" s="18">
        <v>0</v>
      </c>
      <c r="F8" s="18">
        <v>0.7</v>
      </c>
      <c r="G8" s="18">
        <v>0.7</v>
      </c>
    </row>
    <row r="9" spans="1:12" s="5" customFormat="1" x14ac:dyDescent="0.25">
      <c r="A9" s="16" t="s">
        <v>159</v>
      </c>
      <c r="B9" s="18">
        <v>0.05</v>
      </c>
      <c r="C9" s="18">
        <v>0.35</v>
      </c>
      <c r="D9" s="18">
        <v>0.6</v>
      </c>
      <c r="E9" s="18">
        <v>0</v>
      </c>
      <c r="F9" s="18">
        <v>0.7</v>
      </c>
      <c r="G9" s="18">
        <v>0.7</v>
      </c>
    </row>
    <row r="10" spans="1:12" s="5" customFormat="1" x14ac:dyDescent="0.25">
      <c r="A10" s="16" t="s">
        <v>160</v>
      </c>
      <c r="B10" s="18">
        <v>0.05</v>
      </c>
      <c r="C10" s="18">
        <v>0.4</v>
      </c>
      <c r="D10" s="18">
        <v>0.6</v>
      </c>
      <c r="E10" s="18">
        <v>0</v>
      </c>
      <c r="F10" s="18">
        <v>0.7</v>
      </c>
      <c r="G10" s="18">
        <v>0.7</v>
      </c>
    </row>
    <row r="11" spans="1:12" s="5" customFormat="1" x14ac:dyDescent="0.25">
      <c r="A11" s="16" t="s">
        <v>161</v>
      </c>
      <c r="B11" s="18">
        <v>0.08</v>
      </c>
      <c r="C11" s="18">
        <v>0.45</v>
      </c>
      <c r="D11" s="18">
        <v>0.7</v>
      </c>
      <c r="E11" s="18">
        <v>0</v>
      </c>
      <c r="F11" s="18">
        <v>0.7</v>
      </c>
      <c r="G11" s="18">
        <v>0.7</v>
      </c>
    </row>
    <row r="12" spans="1:12" s="5" customFormat="1" x14ac:dyDescent="0.25">
      <c r="A12" s="16" t="s">
        <v>162</v>
      </c>
      <c r="B12" s="18">
        <v>0.1</v>
      </c>
      <c r="C12" s="18">
        <v>0.5</v>
      </c>
      <c r="D12" s="18">
        <v>0.75</v>
      </c>
      <c r="E12" s="18">
        <v>0</v>
      </c>
      <c r="F12" s="18">
        <v>0.7</v>
      </c>
      <c r="G12" s="18">
        <v>0.7</v>
      </c>
    </row>
    <row r="13" spans="1:12" s="5" customFormat="1" x14ac:dyDescent="0.25">
      <c r="A13" s="16" t="s">
        <v>163</v>
      </c>
      <c r="B13" s="18">
        <v>0.1</v>
      </c>
      <c r="C13" s="18">
        <v>0.55000000000000004</v>
      </c>
      <c r="D13" s="18">
        <v>0.75</v>
      </c>
      <c r="E13" s="18">
        <v>0</v>
      </c>
      <c r="F13" s="18">
        <v>0.7</v>
      </c>
      <c r="G13" s="18">
        <v>0.7</v>
      </c>
    </row>
    <row r="14" spans="1:12" s="5" customFormat="1" x14ac:dyDescent="0.25">
      <c r="A14" s="16" t="s">
        <v>164</v>
      </c>
      <c r="B14" s="18">
        <v>0.12</v>
      </c>
      <c r="C14" s="18">
        <v>0.6</v>
      </c>
      <c r="D14" s="18">
        <v>0.8</v>
      </c>
      <c r="E14" s="18">
        <v>0</v>
      </c>
      <c r="F14" s="18">
        <v>0.7</v>
      </c>
      <c r="G14" s="18">
        <v>0.7</v>
      </c>
      <c r="J14" s="5" t="s">
        <v>220</v>
      </c>
      <c r="K14" s="20">
        <v>44454</v>
      </c>
      <c r="L14" s="5" t="s">
        <v>221</v>
      </c>
    </row>
    <row r="15" spans="1:12" x14ac:dyDescent="0.25">
      <c r="J15" t="s">
        <v>222</v>
      </c>
      <c r="K15" s="19">
        <v>1000</v>
      </c>
      <c r="L15" t="s">
        <v>223</v>
      </c>
    </row>
    <row r="16" spans="1:12" x14ac:dyDescent="0.25">
      <c r="J16" t="s">
        <v>224</v>
      </c>
      <c r="K16" s="19" t="s">
        <v>147</v>
      </c>
      <c r="L16" t="s">
        <v>225</v>
      </c>
    </row>
    <row r="17" spans="10:12" x14ac:dyDescent="0.25">
      <c r="J17" t="s">
        <v>226</v>
      </c>
      <c r="K17" s="19">
        <v>7</v>
      </c>
      <c r="L17" t="s">
        <v>227</v>
      </c>
    </row>
    <row r="18" spans="10:12" x14ac:dyDescent="0.25">
      <c r="J18" t="s">
        <v>228</v>
      </c>
      <c r="K18">
        <f>MATCH(K17&amp;"K",A3:A14,0)</f>
        <v>7</v>
      </c>
    </row>
    <row r="19" spans="10:12" x14ac:dyDescent="0.25">
      <c r="J19" t="s">
        <v>229</v>
      </c>
      <c r="K19">
        <f>MATCH(K16,B2:G2,0)</f>
        <v>1</v>
      </c>
    </row>
    <row r="20" spans="10:12" x14ac:dyDescent="0.25">
      <c r="J20" t="s">
        <v>230</v>
      </c>
      <c r="K20">
        <f>K15+K15*INDEX(B3:G14,K18,K19)*K17/12</f>
        <v>1029.1666666666667</v>
      </c>
    </row>
    <row r="21" spans="10:12" x14ac:dyDescent="0.25">
      <c r="J21" t="s">
        <v>231</v>
      </c>
      <c r="K21" s="21">
        <f>DATE(YEAR(K14),MONTH(K14)+K17,DAY(K14))</f>
        <v>44666</v>
      </c>
    </row>
  </sheetData>
  <mergeCells count="1">
    <mergeCell ref="A1:G1"/>
  </mergeCells>
  <dataValidations count="4">
    <dataValidation type="date" operator="greaterThanOrEqual" allowBlank="1" showInputMessage="1" showErrorMessage="1" error="Vale kuupäev!" prompt="Sisesta tänane või tuleviku kpv" sqref="K14" xr:uid="{37561E11-F7A1-43CC-B188-18F5005D9A9B}">
      <formula1>44453</formula1>
    </dataValidation>
    <dataValidation type="decimal" operator="greaterThan" allowBlank="1" showInputMessage="1" showErrorMessage="1" sqref="K15" xr:uid="{57363287-655E-4D0B-8F51-3440CE041ED4}">
      <formula1>0</formula1>
    </dataValidation>
    <dataValidation type="list" allowBlank="1" showInputMessage="1" showErrorMessage="1" sqref="K16" xr:uid="{F26AD9A9-105F-402A-9705-4DCF61454AF9}">
      <formula1>$B$2:$G$2</formula1>
    </dataValidation>
    <dataValidation type="whole" allowBlank="1" showInputMessage="1" showErrorMessage="1" sqref="K17" xr:uid="{127F9672-7847-4305-B379-3659938A8FCD}">
      <formula1>1</formula1>
      <formula2>12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CGI</vt:lpstr>
      <vt:lpstr>Hinded</vt:lpstr>
      <vt:lpstr>Hoius</vt:lpstr>
      <vt:lpstr>Economy</vt:lpstr>
      <vt:lpstr>Hinne</vt:lpstr>
      <vt:lpstr>Prev.</vt:lpstr>
      <vt:lpstr>Punktid</vt:lpstr>
      <vt:lpstr>Rank</vt:lpstr>
      <vt:lpstr>Rank_vahe</vt:lpstr>
      <vt:lpstr>Score</vt:lpstr>
      <vt:lpstr>Vahe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 Luczkowski</dc:creator>
  <cp:lastModifiedBy>Mart Roost</cp:lastModifiedBy>
  <dcterms:created xsi:type="dcterms:W3CDTF">2017-09-15T05:07:43Z</dcterms:created>
  <dcterms:modified xsi:type="dcterms:W3CDTF">2021-09-14T13:03:53Z</dcterms:modified>
</cp:coreProperties>
</file>