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mart.roost\"/>
    </mc:Choice>
  </mc:AlternateContent>
  <xr:revisionPtr revIDLastSave="0" documentId="8_{7236D362-488D-4F48-B2F1-88910FDCB9DA}" xr6:coauthVersionLast="36" xr6:coauthVersionMax="36" xr10:uidLastSave="{00000000-0000-0000-0000-000000000000}"/>
  <bookViews>
    <workbookView xWindow="0" yWindow="0" windowWidth="28800" windowHeight="12225" xr2:uid="{A7F9BDB9-8DEC-42EF-9271-BA63D822E0A2}"/>
  </bookViews>
  <sheets>
    <sheet name="Käibemaks" sheetId="1" r:id="rId1"/>
    <sheet name="Medalid" sheetId="2" r:id="rId2"/>
    <sheet name="Ettevõtlus" sheetId="3" r:id="rId3"/>
    <sheet name="Maksmine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4" l="1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16" i="4"/>
  <c r="D18" i="4"/>
  <c r="E18" i="4" s="1"/>
  <c r="E17" i="4"/>
  <c r="D17" i="4"/>
  <c r="E16" i="4"/>
  <c r="D16" i="4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8" i="3"/>
  <c r="F5" i="3"/>
  <c r="E5" i="3"/>
  <c r="D5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8" i="3"/>
  <c r="I7" i="2"/>
  <c r="H7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10" i="2"/>
  <c r="I10" i="2"/>
  <c r="G7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10" i="2"/>
  <c r="D7" i="2"/>
  <c r="H10" i="1"/>
  <c r="H11" i="1"/>
  <c r="H12" i="1"/>
  <c r="H13" i="1"/>
  <c r="H14" i="1"/>
  <c r="H15" i="1"/>
  <c r="H9" i="1"/>
  <c r="F10" i="1"/>
  <c r="G10" i="1"/>
  <c r="F11" i="1"/>
  <c r="G11" i="1"/>
  <c r="F12" i="1"/>
  <c r="G12" i="1" s="1"/>
  <c r="F13" i="1"/>
  <c r="G13" i="1" s="1"/>
  <c r="F14" i="1"/>
  <c r="G14" i="1"/>
  <c r="F15" i="1"/>
  <c r="G15" i="1" s="1"/>
  <c r="G9" i="1"/>
  <c r="F9" i="1"/>
  <c r="D19" i="4" l="1"/>
  <c r="E19" i="4" s="1"/>
  <c r="D20" i="4" l="1"/>
  <c r="E20" i="4"/>
  <c r="D21" i="4" l="1"/>
  <c r="E21" i="4"/>
  <c r="D22" i="4" l="1"/>
  <c r="E22" i="4" s="1"/>
  <c r="D23" i="4" l="1"/>
  <c r="E23" i="4"/>
  <c r="D24" i="4" l="1"/>
  <c r="E24" i="4"/>
  <c r="D25" i="4" l="1"/>
  <c r="E25" i="4" s="1"/>
  <c r="D26" i="4" l="1"/>
  <c r="E26" i="4"/>
  <c r="D27" i="4" l="1"/>
  <c r="E27" i="4"/>
  <c r="D28" i="4" l="1"/>
  <c r="E28" i="4" s="1"/>
  <c r="D29" i="4" l="1"/>
  <c r="E29" i="4"/>
  <c r="D30" i="4" l="1"/>
  <c r="E30" i="4"/>
</calcChain>
</file>

<file path=xl/sharedStrings.xml><?xml version="1.0" encoding="utf-8"?>
<sst xmlns="http://schemas.openxmlformats.org/spreadsheetml/2006/main" count="102" uniqueCount="100">
  <si>
    <t>1. Hinnakirjas on hinnad käibemaksuga:</t>
  </si>
  <si>
    <t>Comfort</t>
  </si>
  <si>
    <t>Comfort + Lexuse navigatsioon</t>
  </si>
  <si>
    <t>Executive</t>
  </si>
  <si>
    <t>Executive + tehnoloogia pakett</t>
  </si>
  <si>
    <t>F Sport</t>
  </si>
  <si>
    <t>F Sport S</t>
  </si>
  <si>
    <t>Luxury</t>
  </si>
  <si>
    <t>(http://www.unelmauto.ee/hinnakiri)</t>
  </si>
  <si>
    <t>Arvutada käibemaks (20%) ja auto hind käibemaksuta.</t>
  </si>
  <si>
    <t>Mark</t>
  </si>
  <si>
    <t>Hind KM-ga</t>
  </si>
  <si>
    <t>Käibemaksu määr</t>
  </si>
  <si>
    <t>Hind ilma KM-ta</t>
  </si>
  <si>
    <t>Käibemaks</t>
  </si>
  <si>
    <t>Kontroll</t>
  </si>
  <si>
    <t>Ettevõtlus</t>
  </si>
  <si>
    <t>Maksmine</t>
  </si>
  <si>
    <t xml:space="preserve">2. Londoni kergejõustiku MM medalite jaotus (kuld-hõbe-pronks): </t>
  </si>
  <si>
    <t>United States</t>
  </si>
  <si>
    <t>Kenya</t>
  </si>
  <si>
    <t>South Africa</t>
  </si>
  <si>
    <t>France</t>
  </si>
  <si>
    <t>Pr Of China</t>
  </si>
  <si>
    <t>Great Britain &amp; N.I.</t>
  </si>
  <si>
    <t>Ethiopia</t>
  </si>
  <si>
    <t>Poland</t>
  </si>
  <si>
    <t>Germany</t>
  </si>
  <si>
    <t>Czech Republic</t>
  </si>
  <si>
    <t>Australia</t>
  </si>
  <si>
    <t>Bahrain</t>
  </si>
  <si>
    <t>Colombia</t>
  </si>
  <si>
    <t>Turkey</t>
  </si>
  <si>
    <t>Jamaica</t>
  </si>
  <si>
    <t>Netherlands</t>
  </si>
  <si>
    <t>Croatia</t>
  </si>
  <si>
    <t>Norway</t>
  </si>
  <si>
    <t>Portugal</t>
  </si>
  <si>
    <t>Qatar</t>
  </si>
  <si>
    <t>Trinidad And Tobago</t>
  </si>
  <si>
    <t>Venezuela</t>
  </si>
  <si>
    <t>Belgium</t>
  </si>
  <si>
    <t>Greece</t>
  </si>
  <si>
    <t>Lithuania</t>
  </si>
  <si>
    <t>New Zealand</t>
  </si>
  <si>
    <t>Cote D'Ivoire</t>
  </si>
  <si>
    <t>Japan</t>
  </si>
  <si>
    <t>Bahamas</t>
  </si>
  <si>
    <t>Hungary</t>
  </si>
  <si>
    <t>Burundi</t>
  </si>
  <si>
    <t>Morocco</t>
  </si>
  <si>
    <t>Mexico</t>
  </si>
  <si>
    <t>Sweden</t>
  </si>
  <si>
    <t>Uganda</t>
  </si>
  <si>
    <t>Ukraine</t>
  </si>
  <si>
    <t>Brazil</t>
  </si>
  <si>
    <t>Cuba</t>
  </si>
  <si>
    <t>Italy</t>
  </si>
  <si>
    <t>Kazakhstan</t>
  </si>
  <si>
    <t>Syria</t>
  </si>
  <si>
    <t>Tanzania</t>
  </si>
  <si>
    <t>Leida kuld- ja kõigi medalite jaotus protsentides medaliriikide lõikes.</t>
  </si>
  <si>
    <t>Riik</t>
  </si>
  <si>
    <t>Kuld</t>
  </si>
  <si>
    <t>Hõbe</t>
  </si>
  <si>
    <t>Pronks</t>
  </si>
  <si>
    <t>Kokku</t>
  </si>
  <si>
    <t>Kuld %</t>
  </si>
  <si>
    <t>Kokku %</t>
  </si>
  <si>
    <t>Summad</t>
  </si>
  <si>
    <t>Harju maakond</t>
  </si>
  <si>
    <t>Hiiu maakond</t>
  </si>
  <si>
    <t>Ida-Viru maakond</t>
  </si>
  <si>
    <t>Jõgeva maakond</t>
  </si>
  <si>
    <t>Järva maakond*</t>
  </si>
  <si>
    <t>Lääne maakond</t>
  </si>
  <si>
    <t>Lääne-Viru maakond</t>
  </si>
  <si>
    <t>Põlva maakond</t>
  </si>
  <si>
    <t>Pärnu maakond</t>
  </si>
  <si>
    <t>Rapla maakond</t>
  </si>
  <si>
    <t>Saare maakond</t>
  </si>
  <si>
    <t>Tartu maakond</t>
  </si>
  <si>
    <t>Valga maakond</t>
  </si>
  <si>
    <t>Viljandi maakond</t>
  </si>
  <si>
    <t>Võru maakond</t>
  </si>
  <si>
    <t>Maakond</t>
  </si>
  <si>
    <t>Elanikke</t>
  </si>
  <si>
    <t>Ettevõtteid</t>
  </si>
  <si>
    <t>Leida ettevõtete arv tuhande elaniku kohta Eestis ja maakonniti</t>
  </si>
  <si>
    <t>ning iga maakonna vastava näitaja suhteline erinevus keskmisest.</t>
  </si>
  <si>
    <t>Ettevõtteid 1000 el. kohta</t>
  </si>
  <si>
    <t>Erinevus keskmisest</t>
  </si>
  <si>
    <t>Suhteline erinevus keskmisest</t>
  </si>
  <si>
    <t xml:space="preserve">4. Teha tabel, millesse kantakse väljamakstav summa. </t>
  </si>
  <si>
    <t>Moodustada valemid, mille abil saab arvutada selle</t>
  </si>
  <si>
    <t>summa väljamaksmiseks vajalike rahatähtede ja müntide koguse.</t>
  </si>
  <si>
    <t>Välja makstav summa</t>
  </si>
  <si>
    <t>Raha</t>
  </si>
  <si>
    <t>Kogus</t>
  </si>
  <si>
    <t>Jääk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</si>
</sst>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"/>
  </numFmts>
  <fonts count="3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3" fontId="0" fillId="0" borderId="0" xfId="0" applyNumberFormat="1"/>
    <xf numFmtId="9" fontId="0" fillId="0" borderId="0" xfId="0" applyNumberFormat="1"/>
    <xf numFmtId="9" fontId="0" fillId="0" borderId="0" xfId="2" applyFont="1"/>
    <xf numFmtId="9" fontId="0" fillId="2" borderId="0" xfId="2" applyFont="1" applyFill="1"/>
    <xf numFmtId="0" fontId="0" fillId="2" borderId="0" xfId="0" applyFill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44" fontId="0" fillId="0" borderId="0" xfId="1" applyFont="1"/>
    <xf numFmtId="0" fontId="0" fillId="0" borderId="0" xfId="0" applyAlignment="1">
      <alignment wrapText="1"/>
    </xf>
    <xf numFmtId="44" fontId="0" fillId="0" borderId="0" xfId="0" applyNumberFormat="1"/>
    <xf numFmtId="164" fontId="0" fillId="0" borderId="0" xfId="0" applyNumberFormat="1"/>
    <xf numFmtId="44" fontId="0" fillId="2" borderId="0" xfId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36C8F-0F6E-4CC1-8CF9-235DB6206AE0}">
  <dimension ref="D5:J19"/>
  <sheetViews>
    <sheetView tabSelected="1" zoomScale="130" zoomScaleNormal="130" workbookViewId="0">
      <selection activeCell="I12" sqref="I12"/>
    </sheetView>
  </sheetViews>
  <sheetFormatPr defaultRowHeight="15" x14ac:dyDescent="0.25"/>
  <cols>
    <col min="4" max="4" width="21.85546875" customWidth="1"/>
    <col min="5" max="5" width="15.42578125" customWidth="1"/>
    <col min="6" max="6" width="19.7109375" customWidth="1"/>
    <col min="7" max="7" width="14.5703125" customWidth="1"/>
    <col min="8" max="8" width="12.5703125" bestFit="1" customWidth="1"/>
    <col min="9" max="9" width="12.42578125" customWidth="1"/>
  </cols>
  <sheetData>
    <row r="5" spans="4:10" ht="30" x14ac:dyDescent="0.25">
      <c r="D5" t="s">
        <v>0</v>
      </c>
      <c r="I5" s="5" t="s">
        <v>12</v>
      </c>
      <c r="J5" s="4">
        <v>0.2</v>
      </c>
    </row>
    <row r="8" spans="4:10" x14ac:dyDescent="0.25">
      <c r="D8" s="7" t="s">
        <v>10</v>
      </c>
      <c r="E8" s="7" t="s">
        <v>11</v>
      </c>
      <c r="F8" s="7" t="s">
        <v>13</v>
      </c>
      <c r="G8" s="7" t="s">
        <v>14</v>
      </c>
      <c r="H8" s="6" t="s">
        <v>15</v>
      </c>
    </row>
    <row r="9" spans="4:10" x14ac:dyDescent="0.25">
      <c r="D9" s="9" t="s">
        <v>1</v>
      </c>
      <c r="E9" s="8">
        <v>45200</v>
      </c>
      <c r="F9" s="8">
        <f>E9/(1+$J$5)</f>
        <v>37666.666666666672</v>
      </c>
      <c r="G9" s="8">
        <f>F9*$J$5</f>
        <v>7533.3333333333348</v>
      </c>
      <c r="H9" s="10">
        <f>SUM(F9:G9)</f>
        <v>45200.000000000007</v>
      </c>
    </row>
    <row r="10" spans="4:10" ht="30" x14ac:dyDescent="0.25">
      <c r="D10" s="9" t="s">
        <v>2</v>
      </c>
      <c r="E10" s="8">
        <v>46600</v>
      </c>
      <c r="F10" s="8">
        <f t="shared" ref="F10:F15" si="0">E10/(1+$J$5)</f>
        <v>38833.333333333336</v>
      </c>
      <c r="G10" s="8">
        <f t="shared" ref="G10:G15" si="1">F10*$J$5</f>
        <v>7766.6666666666679</v>
      </c>
      <c r="H10" s="10">
        <f t="shared" ref="H10:H15" si="2">SUM(F10:G10)</f>
        <v>46600</v>
      </c>
    </row>
    <row r="11" spans="4:10" x14ac:dyDescent="0.25">
      <c r="D11" s="9" t="s">
        <v>3</v>
      </c>
      <c r="E11" s="8">
        <v>52500</v>
      </c>
      <c r="F11" s="8">
        <f t="shared" si="0"/>
        <v>43750</v>
      </c>
      <c r="G11" s="8">
        <f t="shared" si="1"/>
        <v>8750</v>
      </c>
      <c r="H11" s="10">
        <f t="shared" si="2"/>
        <v>52500</v>
      </c>
    </row>
    <row r="12" spans="4:10" ht="30" x14ac:dyDescent="0.25">
      <c r="D12" s="9" t="s">
        <v>4</v>
      </c>
      <c r="E12" s="8">
        <v>53700</v>
      </c>
      <c r="F12" s="8">
        <f t="shared" si="0"/>
        <v>44750</v>
      </c>
      <c r="G12" s="8">
        <f t="shared" si="1"/>
        <v>8950</v>
      </c>
      <c r="H12" s="10">
        <f t="shared" si="2"/>
        <v>53700</v>
      </c>
    </row>
    <row r="13" spans="4:10" x14ac:dyDescent="0.25">
      <c r="D13" s="9" t="s">
        <v>5</v>
      </c>
      <c r="E13" s="8">
        <v>53000</v>
      </c>
      <c r="F13" s="8">
        <f t="shared" si="0"/>
        <v>44166.666666666672</v>
      </c>
      <c r="G13" s="8">
        <f t="shared" si="1"/>
        <v>8833.3333333333339</v>
      </c>
      <c r="H13" s="10">
        <f t="shared" si="2"/>
        <v>53000.000000000007</v>
      </c>
    </row>
    <row r="14" spans="4:10" x14ac:dyDescent="0.25">
      <c r="D14" s="9" t="s">
        <v>6</v>
      </c>
      <c r="E14" s="8">
        <v>56600</v>
      </c>
      <c r="F14" s="8">
        <f t="shared" si="0"/>
        <v>47166.666666666672</v>
      </c>
      <c r="G14" s="8">
        <f t="shared" si="1"/>
        <v>9433.3333333333339</v>
      </c>
      <c r="H14" s="10">
        <f t="shared" si="2"/>
        <v>56600.000000000007</v>
      </c>
    </row>
    <row r="15" spans="4:10" x14ac:dyDescent="0.25">
      <c r="D15" s="9" t="s">
        <v>7</v>
      </c>
      <c r="E15" s="8">
        <v>61000</v>
      </c>
      <c r="F15" s="8">
        <f t="shared" si="0"/>
        <v>50833.333333333336</v>
      </c>
      <c r="G15" s="8">
        <f t="shared" si="1"/>
        <v>10166.666666666668</v>
      </c>
      <c r="H15" s="10">
        <f t="shared" si="2"/>
        <v>61000</v>
      </c>
    </row>
    <row r="17" spans="4:4" x14ac:dyDescent="0.25">
      <c r="D17" t="s">
        <v>8</v>
      </c>
    </row>
    <row r="19" spans="4:4" x14ac:dyDescent="0.25">
      <c r="D19" t="s">
        <v>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953AE7-9AFC-40A5-AC54-170BC4A7A90C}">
  <dimension ref="B5:I53"/>
  <sheetViews>
    <sheetView topLeftCell="A3" workbookViewId="0">
      <selection activeCell="L10" sqref="L10"/>
    </sheetView>
  </sheetViews>
  <sheetFormatPr defaultRowHeight="15" x14ac:dyDescent="0.25"/>
  <sheetData>
    <row r="5" spans="2:9" x14ac:dyDescent="0.25">
      <c r="C5" t="s">
        <v>18</v>
      </c>
    </row>
    <row r="7" spans="2:9" x14ac:dyDescent="0.25">
      <c r="B7" t="s">
        <v>69</v>
      </c>
      <c r="D7">
        <f>SUM(D10:D51)</f>
        <v>47</v>
      </c>
      <c r="G7">
        <f>SUM(G10:G51)</f>
        <v>139</v>
      </c>
      <c r="H7" s="2">
        <f>SUM(H10:H51)</f>
        <v>1.0000000000000004</v>
      </c>
      <c r="I7" s="2">
        <f>SUM(I10:I51)</f>
        <v>0.99999999999999956</v>
      </c>
    </row>
    <row r="9" spans="2:9" x14ac:dyDescent="0.25">
      <c r="C9" s="6" t="s">
        <v>62</v>
      </c>
      <c r="D9" s="6" t="s">
        <v>63</v>
      </c>
      <c r="E9" s="6" t="s">
        <v>64</v>
      </c>
      <c r="F9" s="6" t="s">
        <v>65</v>
      </c>
      <c r="G9" s="6" t="s">
        <v>66</v>
      </c>
      <c r="H9" s="6" t="s">
        <v>67</v>
      </c>
      <c r="I9" s="6" t="s">
        <v>68</v>
      </c>
    </row>
    <row r="10" spans="2:9" x14ac:dyDescent="0.25">
      <c r="C10" t="s">
        <v>19</v>
      </c>
      <c r="D10">
        <v>10</v>
      </c>
      <c r="E10">
        <v>11</v>
      </c>
      <c r="F10">
        <v>9</v>
      </c>
      <c r="G10">
        <f>SUM(D10:F10)</f>
        <v>30</v>
      </c>
      <c r="H10" s="3">
        <f>D10/$D$7</f>
        <v>0.21276595744680851</v>
      </c>
      <c r="I10" s="3">
        <f>G10/$G$7</f>
        <v>0.21582733812949639</v>
      </c>
    </row>
    <row r="11" spans="2:9" x14ac:dyDescent="0.25">
      <c r="C11" t="s">
        <v>20</v>
      </c>
      <c r="D11">
        <v>5</v>
      </c>
      <c r="E11">
        <v>2</v>
      </c>
      <c r="F11">
        <v>4</v>
      </c>
      <c r="G11">
        <f t="shared" ref="G11:G51" si="0">SUM(D11:F11)</f>
        <v>11</v>
      </c>
      <c r="H11" s="3">
        <f t="shared" ref="H11:H51" si="1">D11/$D$7</f>
        <v>0.10638297872340426</v>
      </c>
      <c r="I11" s="3">
        <f t="shared" ref="I11:I51" si="2">G11/$G$7</f>
        <v>7.9136690647482008E-2</v>
      </c>
    </row>
    <row r="12" spans="2:9" x14ac:dyDescent="0.25">
      <c r="C12" t="s">
        <v>21</v>
      </c>
      <c r="D12">
        <v>3</v>
      </c>
      <c r="E12">
        <v>1</v>
      </c>
      <c r="F12">
        <v>2</v>
      </c>
      <c r="G12">
        <f t="shared" si="0"/>
        <v>6</v>
      </c>
      <c r="H12" s="3">
        <f t="shared" si="1"/>
        <v>6.3829787234042548E-2</v>
      </c>
      <c r="I12" s="3">
        <f t="shared" si="2"/>
        <v>4.3165467625899283E-2</v>
      </c>
    </row>
    <row r="13" spans="2:9" x14ac:dyDescent="0.25">
      <c r="C13" t="s">
        <v>22</v>
      </c>
      <c r="D13">
        <v>3</v>
      </c>
      <c r="E13">
        <v>0</v>
      </c>
      <c r="F13">
        <v>2</v>
      </c>
      <c r="G13">
        <f t="shared" si="0"/>
        <v>5</v>
      </c>
      <c r="H13" s="3">
        <f t="shared" si="1"/>
        <v>6.3829787234042548E-2</v>
      </c>
      <c r="I13" s="3">
        <f t="shared" si="2"/>
        <v>3.5971223021582732E-2</v>
      </c>
    </row>
    <row r="14" spans="2:9" x14ac:dyDescent="0.25">
      <c r="C14" t="s">
        <v>23</v>
      </c>
      <c r="D14">
        <v>2</v>
      </c>
      <c r="E14">
        <v>3</v>
      </c>
      <c r="F14">
        <v>2</v>
      </c>
      <c r="G14">
        <f t="shared" si="0"/>
        <v>7</v>
      </c>
      <c r="H14" s="3">
        <f t="shared" si="1"/>
        <v>4.2553191489361701E-2</v>
      </c>
      <c r="I14" s="3">
        <f t="shared" si="2"/>
        <v>5.0359712230215826E-2</v>
      </c>
    </row>
    <row r="15" spans="2:9" x14ac:dyDescent="0.25">
      <c r="C15" t="s">
        <v>24</v>
      </c>
      <c r="D15">
        <v>2</v>
      </c>
      <c r="E15">
        <v>3</v>
      </c>
      <c r="F15">
        <v>1</v>
      </c>
      <c r="G15">
        <f t="shared" si="0"/>
        <v>6</v>
      </c>
      <c r="H15" s="3">
        <f t="shared" si="1"/>
        <v>4.2553191489361701E-2</v>
      </c>
      <c r="I15" s="3">
        <f t="shared" si="2"/>
        <v>4.3165467625899283E-2</v>
      </c>
    </row>
    <row r="16" spans="2:9" x14ac:dyDescent="0.25">
      <c r="C16" t="s">
        <v>25</v>
      </c>
      <c r="D16">
        <v>2</v>
      </c>
      <c r="E16">
        <v>3</v>
      </c>
      <c r="F16">
        <v>0</v>
      </c>
      <c r="G16">
        <f t="shared" si="0"/>
        <v>5</v>
      </c>
      <c r="H16" s="3">
        <f t="shared" si="1"/>
        <v>4.2553191489361701E-2</v>
      </c>
      <c r="I16" s="3">
        <f t="shared" si="2"/>
        <v>3.5971223021582732E-2</v>
      </c>
    </row>
    <row r="17" spans="3:9" x14ac:dyDescent="0.25">
      <c r="C17" t="s">
        <v>26</v>
      </c>
      <c r="D17">
        <v>2</v>
      </c>
      <c r="E17">
        <v>2</v>
      </c>
      <c r="F17">
        <v>4</v>
      </c>
      <c r="G17">
        <f t="shared" si="0"/>
        <v>8</v>
      </c>
      <c r="H17" s="3">
        <f t="shared" si="1"/>
        <v>4.2553191489361701E-2</v>
      </c>
      <c r="I17" s="3">
        <f t="shared" si="2"/>
        <v>5.7553956834532377E-2</v>
      </c>
    </row>
    <row r="18" spans="3:9" x14ac:dyDescent="0.25">
      <c r="C18" t="s">
        <v>27</v>
      </c>
      <c r="D18">
        <v>1</v>
      </c>
      <c r="E18">
        <v>2</v>
      </c>
      <c r="F18">
        <v>2</v>
      </c>
      <c r="G18">
        <f t="shared" si="0"/>
        <v>5</v>
      </c>
      <c r="H18" s="3">
        <f t="shared" si="1"/>
        <v>2.1276595744680851E-2</v>
      </c>
      <c r="I18" s="3">
        <f t="shared" si="2"/>
        <v>3.5971223021582732E-2</v>
      </c>
    </row>
    <row r="19" spans="3:9" x14ac:dyDescent="0.25">
      <c r="C19" t="s">
        <v>28</v>
      </c>
      <c r="D19">
        <v>1</v>
      </c>
      <c r="E19">
        <v>1</v>
      </c>
      <c r="F19">
        <v>1</v>
      </c>
      <c r="G19">
        <f t="shared" si="0"/>
        <v>3</v>
      </c>
      <c r="H19" s="3">
        <f t="shared" si="1"/>
        <v>2.1276595744680851E-2</v>
      </c>
      <c r="I19" s="3">
        <f t="shared" si="2"/>
        <v>2.1582733812949641E-2</v>
      </c>
    </row>
    <row r="20" spans="3:9" x14ac:dyDescent="0.25">
      <c r="C20" t="s">
        <v>29</v>
      </c>
      <c r="D20">
        <v>1</v>
      </c>
      <c r="E20">
        <v>1</v>
      </c>
      <c r="F20">
        <v>0</v>
      </c>
      <c r="G20">
        <f t="shared" si="0"/>
        <v>2</v>
      </c>
      <c r="H20" s="3">
        <f t="shared" si="1"/>
        <v>2.1276595744680851E-2</v>
      </c>
      <c r="I20" s="3">
        <f t="shared" si="2"/>
        <v>1.4388489208633094E-2</v>
      </c>
    </row>
    <row r="21" spans="3:9" x14ac:dyDescent="0.25">
      <c r="C21" t="s">
        <v>30</v>
      </c>
      <c r="D21">
        <v>1</v>
      </c>
      <c r="E21">
        <v>1</v>
      </c>
      <c r="F21">
        <v>0</v>
      </c>
      <c r="G21">
        <f t="shared" si="0"/>
        <v>2</v>
      </c>
      <c r="H21" s="3">
        <f t="shared" si="1"/>
        <v>2.1276595744680851E-2</v>
      </c>
      <c r="I21" s="3">
        <f t="shared" si="2"/>
        <v>1.4388489208633094E-2</v>
      </c>
    </row>
    <row r="22" spans="3:9" x14ac:dyDescent="0.25">
      <c r="C22" t="s">
        <v>31</v>
      </c>
      <c r="D22">
        <v>1</v>
      </c>
      <c r="E22">
        <v>1</v>
      </c>
      <c r="F22">
        <v>0</v>
      </c>
      <c r="G22">
        <f t="shared" si="0"/>
        <v>2</v>
      </c>
      <c r="H22" s="3">
        <f t="shared" si="1"/>
        <v>2.1276595744680851E-2</v>
      </c>
      <c r="I22" s="3">
        <f t="shared" si="2"/>
        <v>1.4388489208633094E-2</v>
      </c>
    </row>
    <row r="23" spans="3:9" x14ac:dyDescent="0.25">
      <c r="C23" t="s">
        <v>32</v>
      </c>
      <c r="D23">
        <v>1</v>
      </c>
      <c r="E23">
        <v>1</v>
      </c>
      <c r="F23">
        <v>0</v>
      </c>
      <c r="G23">
        <f t="shared" si="0"/>
        <v>2</v>
      </c>
      <c r="H23" s="3">
        <f t="shared" si="1"/>
        <v>2.1276595744680851E-2</v>
      </c>
      <c r="I23" s="3">
        <f t="shared" si="2"/>
        <v>1.4388489208633094E-2</v>
      </c>
    </row>
    <row r="24" spans="3:9" x14ac:dyDescent="0.25">
      <c r="C24" t="s">
        <v>33</v>
      </c>
      <c r="D24">
        <v>1</v>
      </c>
      <c r="E24">
        <v>0</v>
      </c>
      <c r="F24">
        <v>3</v>
      </c>
      <c r="G24">
        <f t="shared" si="0"/>
        <v>4</v>
      </c>
      <c r="H24" s="3">
        <f t="shared" si="1"/>
        <v>2.1276595744680851E-2</v>
      </c>
      <c r="I24" s="3">
        <f t="shared" si="2"/>
        <v>2.8776978417266189E-2</v>
      </c>
    </row>
    <row r="25" spans="3:9" x14ac:dyDescent="0.25">
      <c r="C25" t="s">
        <v>34</v>
      </c>
      <c r="D25">
        <v>1</v>
      </c>
      <c r="E25">
        <v>0</v>
      </c>
      <c r="F25">
        <v>3</v>
      </c>
      <c r="G25">
        <f t="shared" si="0"/>
        <v>4</v>
      </c>
      <c r="H25" s="3">
        <f t="shared" si="1"/>
        <v>2.1276595744680851E-2</v>
      </c>
      <c r="I25" s="3">
        <f t="shared" si="2"/>
        <v>2.8776978417266189E-2</v>
      </c>
    </row>
    <row r="26" spans="3:9" x14ac:dyDescent="0.25">
      <c r="C26" t="s">
        <v>35</v>
      </c>
      <c r="D26">
        <v>1</v>
      </c>
      <c r="E26">
        <v>0</v>
      </c>
      <c r="F26">
        <v>1</v>
      </c>
      <c r="G26">
        <f t="shared" si="0"/>
        <v>2</v>
      </c>
      <c r="H26" s="3">
        <f t="shared" si="1"/>
        <v>2.1276595744680851E-2</v>
      </c>
      <c r="I26" s="3">
        <f t="shared" si="2"/>
        <v>1.4388489208633094E-2</v>
      </c>
    </row>
    <row r="27" spans="3:9" x14ac:dyDescent="0.25">
      <c r="C27" t="s">
        <v>36</v>
      </c>
      <c r="D27">
        <v>1</v>
      </c>
      <c r="E27">
        <v>0</v>
      </c>
      <c r="F27">
        <v>1</v>
      </c>
      <c r="G27">
        <f t="shared" si="0"/>
        <v>2</v>
      </c>
      <c r="H27" s="3">
        <f t="shared" si="1"/>
        <v>2.1276595744680851E-2</v>
      </c>
      <c r="I27" s="3">
        <f t="shared" si="2"/>
        <v>1.4388489208633094E-2</v>
      </c>
    </row>
    <row r="28" spans="3:9" x14ac:dyDescent="0.25">
      <c r="C28" t="s">
        <v>37</v>
      </c>
      <c r="D28">
        <v>1</v>
      </c>
      <c r="E28">
        <v>0</v>
      </c>
      <c r="F28">
        <v>1</v>
      </c>
      <c r="G28">
        <f t="shared" si="0"/>
        <v>2</v>
      </c>
      <c r="H28" s="3">
        <f t="shared" si="1"/>
        <v>2.1276595744680851E-2</v>
      </c>
      <c r="I28" s="3">
        <f t="shared" si="2"/>
        <v>1.4388489208633094E-2</v>
      </c>
    </row>
    <row r="29" spans="3:9" x14ac:dyDescent="0.25">
      <c r="C29" t="s">
        <v>38</v>
      </c>
      <c r="D29">
        <v>1</v>
      </c>
      <c r="E29">
        <v>0</v>
      </c>
      <c r="F29">
        <v>1</v>
      </c>
      <c r="G29">
        <f t="shared" si="0"/>
        <v>2</v>
      </c>
      <c r="H29" s="3">
        <f t="shared" si="1"/>
        <v>2.1276595744680851E-2</v>
      </c>
      <c r="I29" s="3">
        <f t="shared" si="2"/>
        <v>1.4388489208633094E-2</v>
      </c>
    </row>
    <row r="30" spans="3:9" x14ac:dyDescent="0.25">
      <c r="C30" t="s">
        <v>39</v>
      </c>
      <c r="D30">
        <v>1</v>
      </c>
      <c r="E30">
        <v>0</v>
      </c>
      <c r="F30">
        <v>1</v>
      </c>
      <c r="G30">
        <f t="shared" si="0"/>
        <v>2</v>
      </c>
      <c r="H30" s="3">
        <f t="shared" si="1"/>
        <v>2.1276595744680851E-2</v>
      </c>
      <c r="I30" s="3">
        <f t="shared" si="2"/>
        <v>1.4388489208633094E-2</v>
      </c>
    </row>
    <row r="31" spans="3:9" x14ac:dyDescent="0.25">
      <c r="C31" t="s">
        <v>40</v>
      </c>
      <c r="D31">
        <v>1</v>
      </c>
      <c r="E31">
        <v>0</v>
      </c>
      <c r="F31">
        <v>1</v>
      </c>
      <c r="G31">
        <f t="shared" si="0"/>
        <v>2</v>
      </c>
      <c r="H31" s="3">
        <f t="shared" si="1"/>
        <v>2.1276595744680851E-2</v>
      </c>
      <c r="I31" s="3">
        <f t="shared" si="2"/>
        <v>1.4388489208633094E-2</v>
      </c>
    </row>
    <row r="32" spans="3:9" x14ac:dyDescent="0.25">
      <c r="C32" t="s">
        <v>41</v>
      </c>
      <c r="D32">
        <v>1</v>
      </c>
      <c r="E32">
        <v>0</v>
      </c>
      <c r="F32">
        <v>0</v>
      </c>
      <c r="G32">
        <f t="shared" si="0"/>
        <v>1</v>
      </c>
      <c r="H32" s="3">
        <f t="shared" si="1"/>
        <v>2.1276595744680851E-2</v>
      </c>
      <c r="I32" s="3">
        <f t="shared" si="2"/>
        <v>7.1942446043165471E-3</v>
      </c>
    </row>
    <row r="33" spans="3:9" x14ac:dyDescent="0.25">
      <c r="C33" t="s">
        <v>42</v>
      </c>
      <c r="D33">
        <v>1</v>
      </c>
      <c r="E33">
        <v>0</v>
      </c>
      <c r="F33">
        <v>0</v>
      </c>
      <c r="G33">
        <f t="shared" si="0"/>
        <v>1</v>
      </c>
      <c r="H33" s="3">
        <f t="shared" si="1"/>
        <v>2.1276595744680851E-2</v>
      </c>
      <c r="I33" s="3">
        <f t="shared" si="2"/>
        <v>7.1942446043165471E-3</v>
      </c>
    </row>
    <row r="34" spans="3:9" x14ac:dyDescent="0.25">
      <c r="C34" t="s">
        <v>43</v>
      </c>
      <c r="D34">
        <v>1</v>
      </c>
      <c r="E34">
        <v>0</v>
      </c>
      <c r="F34">
        <v>0</v>
      </c>
      <c r="G34">
        <f t="shared" si="0"/>
        <v>1</v>
      </c>
      <c r="H34" s="3">
        <f t="shared" si="1"/>
        <v>2.1276595744680851E-2</v>
      </c>
      <c r="I34" s="3">
        <f t="shared" si="2"/>
        <v>7.1942446043165471E-3</v>
      </c>
    </row>
    <row r="35" spans="3:9" x14ac:dyDescent="0.25">
      <c r="C35" t="s">
        <v>44</v>
      </c>
      <c r="D35">
        <v>1</v>
      </c>
      <c r="E35">
        <v>0</v>
      </c>
      <c r="F35">
        <v>0</v>
      </c>
      <c r="G35">
        <f t="shared" si="0"/>
        <v>1</v>
      </c>
      <c r="H35" s="3">
        <f t="shared" si="1"/>
        <v>2.1276595744680851E-2</v>
      </c>
      <c r="I35" s="3">
        <f t="shared" si="2"/>
        <v>7.1942446043165471E-3</v>
      </c>
    </row>
    <row r="36" spans="3:9" x14ac:dyDescent="0.25">
      <c r="C36" t="s">
        <v>45</v>
      </c>
      <c r="D36">
        <v>0</v>
      </c>
      <c r="E36">
        <v>2</v>
      </c>
      <c r="F36">
        <v>0</v>
      </c>
      <c r="G36">
        <f t="shared" si="0"/>
        <v>2</v>
      </c>
      <c r="H36" s="3">
        <f t="shared" si="1"/>
        <v>0</v>
      </c>
      <c r="I36" s="3">
        <f t="shared" si="2"/>
        <v>1.4388489208633094E-2</v>
      </c>
    </row>
    <row r="37" spans="3:9" x14ac:dyDescent="0.25">
      <c r="C37" t="s">
        <v>46</v>
      </c>
      <c r="D37">
        <v>0</v>
      </c>
      <c r="E37">
        <v>1</v>
      </c>
      <c r="F37">
        <v>2</v>
      </c>
      <c r="G37">
        <f t="shared" si="0"/>
        <v>3</v>
      </c>
      <c r="H37" s="3">
        <f t="shared" si="1"/>
        <v>0</v>
      </c>
      <c r="I37" s="3">
        <f t="shared" si="2"/>
        <v>2.1582733812949641E-2</v>
      </c>
    </row>
    <row r="38" spans="3:9" x14ac:dyDescent="0.25">
      <c r="C38" t="s">
        <v>47</v>
      </c>
      <c r="D38">
        <v>0</v>
      </c>
      <c r="E38">
        <v>1</v>
      </c>
      <c r="F38">
        <v>1</v>
      </c>
      <c r="G38">
        <f t="shared" si="0"/>
        <v>2</v>
      </c>
      <c r="H38" s="3">
        <f t="shared" si="1"/>
        <v>0</v>
      </c>
      <c r="I38" s="3">
        <f t="shared" si="2"/>
        <v>1.4388489208633094E-2</v>
      </c>
    </row>
    <row r="39" spans="3:9" x14ac:dyDescent="0.25">
      <c r="C39" t="s">
        <v>48</v>
      </c>
      <c r="D39">
        <v>0</v>
      </c>
      <c r="E39">
        <v>1</v>
      </c>
      <c r="F39">
        <v>1</v>
      </c>
      <c r="G39">
        <f t="shared" si="0"/>
        <v>2</v>
      </c>
      <c r="H39" s="3">
        <f t="shared" si="1"/>
        <v>0</v>
      </c>
      <c r="I39" s="3">
        <f t="shared" si="2"/>
        <v>1.4388489208633094E-2</v>
      </c>
    </row>
    <row r="40" spans="3:9" x14ac:dyDescent="0.25">
      <c r="C40" t="s">
        <v>49</v>
      </c>
      <c r="D40">
        <v>0</v>
      </c>
      <c r="E40">
        <v>1</v>
      </c>
      <c r="F40">
        <v>0</v>
      </c>
      <c r="G40">
        <f t="shared" si="0"/>
        <v>1</v>
      </c>
      <c r="H40" s="3">
        <f t="shared" si="1"/>
        <v>0</v>
      </c>
      <c r="I40" s="3">
        <f t="shared" si="2"/>
        <v>7.1942446043165471E-3</v>
      </c>
    </row>
    <row r="41" spans="3:9" x14ac:dyDescent="0.25">
      <c r="C41" t="s">
        <v>50</v>
      </c>
      <c r="D41">
        <v>0</v>
      </c>
      <c r="E41">
        <v>1</v>
      </c>
      <c r="F41">
        <v>0</v>
      </c>
      <c r="G41">
        <f t="shared" si="0"/>
        <v>1</v>
      </c>
      <c r="H41" s="3">
        <f t="shared" si="1"/>
        <v>0</v>
      </c>
      <c r="I41" s="3">
        <f t="shared" si="2"/>
        <v>7.1942446043165471E-3</v>
      </c>
    </row>
    <row r="42" spans="3:9" x14ac:dyDescent="0.25">
      <c r="C42" t="s">
        <v>51</v>
      </c>
      <c r="D42">
        <v>0</v>
      </c>
      <c r="E42">
        <v>1</v>
      </c>
      <c r="F42">
        <v>0</v>
      </c>
      <c r="G42">
        <f t="shared" si="0"/>
        <v>1</v>
      </c>
      <c r="H42" s="3">
        <f t="shared" si="1"/>
        <v>0</v>
      </c>
      <c r="I42" s="3">
        <f t="shared" si="2"/>
        <v>7.1942446043165471E-3</v>
      </c>
    </row>
    <row r="43" spans="3:9" x14ac:dyDescent="0.25">
      <c r="C43" t="s">
        <v>52</v>
      </c>
      <c r="D43">
        <v>0</v>
      </c>
      <c r="E43">
        <v>1</v>
      </c>
      <c r="F43">
        <v>0</v>
      </c>
      <c r="G43">
        <f t="shared" si="0"/>
        <v>1</v>
      </c>
      <c r="H43" s="3">
        <f t="shared" si="1"/>
        <v>0</v>
      </c>
      <c r="I43" s="3">
        <f t="shared" si="2"/>
        <v>7.1942446043165471E-3</v>
      </c>
    </row>
    <row r="44" spans="3:9" x14ac:dyDescent="0.25">
      <c r="C44" t="s">
        <v>53</v>
      </c>
      <c r="D44">
        <v>0</v>
      </c>
      <c r="E44">
        <v>1</v>
      </c>
      <c r="F44">
        <v>0</v>
      </c>
      <c r="G44">
        <f t="shared" si="0"/>
        <v>1</v>
      </c>
      <c r="H44" s="3">
        <f t="shared" si="1"/>
        <v>0</v>
      </c>
      <c r="I44" s="3">
        <f t="shared" si="2"/>
        <v>7.1942446043165471E-3</v>
      </c>
    </row>
    <row r="45" spans="3:9" x14ac:dyDescent="0.25">
      <c r="C45" t="s">
        <v>54</v>
      </c>
      <c r="D45">
        <v>0</v>
      </c>
      <c r="E45">
        <v>1</v>
      </c>
      <c r="F45">
        <v>0</v>
      </c>
      <c r="G45">
        <f t="shared" si="0"/>
        <v>1</v>
      </c>
      <c r="H45" s="3">
        <f t="shared" si="1"/>
        <v>0</v>
      </c>
      <c r="I45" s="3">
        <f t="shared" si="2"/>
        <v>7.1942446043165471E-3</v>
      </c>
    </row>
    <row r="46" spans="3:9" x14ac:dyDescent="0.25">
      <c r="C46" t="s">
        <v>55</v>
      </c>
      <c r="D46">
        <v>0</v>
      </c>
      <c r="E46">
        <v>0</v>
      </c>
      <c r="F46">
        <v>1</v>
      </c>
      <c r="G46">
        <f t="shared" si="0"/>
        <v>1</v>
      </c>
      <c r="H46" s="3">
        <f t="shared" si="1"/>
        <v>0</v>
      </c>
      <c r="I46" s="3">
        <f t="shared" si="2"/>
        <v>7.1942446043165471E-3</v>
      </c>
    </row>
    <row r="47" spans="3:9" x14ac:dyDescent="0.25">
      <c r="C47" t="s">
        <v>56</v>
      </c>
      <c r="D47">
        <v>0</v>
      </c>
      <c r="E47">
        <v>0</v>
      </c>
      <c r="F47">
        <v>1</v>
      </c>
      <c r="G47">
        <f t="shared" si="0"/>
        <v>1</v>
      </c>
      <c r="H47" s="3">
        <f t="shared" si="1"/>
        <v>0</v>
      </c>
      <c r="I47" s="3">
        <f t="shared" si="2"/>
        <v>7.1942446043165471E-3</v>
      </c>
    </row>
    <row r="48" spans="3:9" x14ac:dyDescent="0.25">
      <c r="C48" t="s">
        <v>57</v>
      </c>
      <c r="D48">
        <v>0</v>
      </c>
      <c r="E48">
        <v>0</v>
      </c>
      <c r="F48">
        <v>1</v>
      </c>
      <c r="G48">
        <f t="shared" si="0"/>
        <v>1</v>
      </c>
      <c r="H48" s="3">
        <f t="shared" si="1"/>
        <v>0</v>
      </c>
      <c r="I48" s="3">
        <f t="shared" si="2"/>
        <v>7.1942446043165471E-3</v>
      </c>
    </row>
    <row r="49" spans="3:9" x14ac:dyDescent="0.25">
      <c r="C49" t="s">
        <v>58</v>
      </c>
      <c r="D49">
        <v>0</v>
      </c>
      <c r="E49">
        <v>0</v>
      </c>
      <c r="F49">
        <v>1</v>
      </c>
      <c r="G49">
        <f t="shared" si="0"/>
        <v>1</v>
      </c>
      <c r="H49" s="3">
        <f t="shared" si="1"/>
        <v>0</v>
      </c>
      <c r="I49" s="3">
        <f t="shared" si="2"/>
        <v>7.1942446043165471E-3</v>
      </c>
    </row>
    <row r="50" spans="3:9" x14ac:dyDescent="0.25">
      <c r="C50" t="s">
        <v>59</v>
      </c>
      <c r="D50">
        <v>0</v>
      </c>
      <c r="E50">
        <v>0</v>
      </c>
      <c r="F50">
        <v>1</v>
      </c>
      <c r="G50">
        <f t="shared" si="0"/>
        <v>1</v>
      </c>
      <c r="H50" s="3">
        <f t="shared" si="1"/>
        <v>0</v>
      </c>
      <c r="I50" s="3">
        <f t="shared" si="2"/>
        <v>7.1942446043165471E-3</v>
      </c>
    </row>
    <row r="51" spans="3:9" x14ac:dyDescent="0.25">
      <c r="C51" t="s">
        <v>60</v>
      </c>
      <c r="D51">
        <v>0</v>
      </c>
      <c r="E51">
        <v>0</v>
      </c>
      <c r="F51">
        <v>1</v>
      </c>
      <c r="G51">
        <f t="shared" si="0"/>
        <v>1</v>
      </c>
      <c r="H51" s="3">
        <f t="shared" si="1"/>
        <v>0</v>
      </c>
      <c r="I51" s="3">
        <f t="shared" si="2"/>
        <v>7.1942446043165471E-3</v>
      </c>
    </row>
    <row r="53" spans="3:9" x14ac:dyDescent="0.25">
      <c r="C5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AB431-6A57-4311-AFB3-05E84B3E1882}">
  <dimension ref="A1:H22"/>
  <sheetViews>
    <sheetView workbookViewId="0">
      <selection activeCell="J7" sqref="J7"/>
    </sheetView>
  </sheetViews>
  <sheetFormatPr defaultRowHeight="15" x14ac:dyDescent="0.25"/>
  <cols>
    <col min="3" max="3" width="18" customWidth="1"/>
    <col min="5" max="5" width="12.140625" customWidth="1"/>
    <col min="6" max="6" width="12.5703125" customWidth="1"/>
    <col min="7" max="8" width="11" customWidth="1"/>
  </cols>
  <sheetData>
    <row r="1" spans="1:8" x14ac:dyDescent="0.25">
      <c r="A1" t="s">
        <v>16</v>
      </c>
    </row>
    <row r="2" spans="1:8" x14ac:dyDescent="0.25">
      <c r="D2" t="s">
        <v>88</v>
      </c>
    </row>
    <row r="3" spans="1:8" x14ac:dyDescent="0.25">
      <c r="D3" t="s">
        <v>89</v>
      </c>
    </row>
    <row r="5" spans="1:8" x14ac:dyDescent="0.25">
      <c r="A5" t="s">
        <v>66</v>
      </c>
      <c r="D5" s="1">
        <f>SUM(D8:D22)</f>
        <v>1314463</v>
      </c>
      <c r="E5" s="1">
        <f>SUM(E8:E22)</f>
        <v>120450</v>
      </c>
      <c r="F5" s="11">
        <f>E5/D5*1000</f>
        <v>91.634378449602607</v>
      </c>
      <c r="H5" s="2"/>
    </row>
    <row r="7" spans="1:8" ht="51" customHeight="1" x14ac:dyDescent="0.25">
      <c r="C7" s="6" t="s">
        <v>85</v>
      </c>
      <c r="D7" s="6" t="s">
        <v>86</v>
      </c>
      <c r="E7" s="6" t="s">
        <v>87</v>
      </c>
      <c r="F7" s="7" t="s">
        <v>90</v>
      </c>
      <c r="G7" s="7" t="s">
        <v>91</v>
      </c>
      <c r="H7" s="7" t="s">
        <v>92</v>
      </c>
    </row>
    <row r="8" spans="1:8" x14ac:dyDescent="0.25">
      <c r="C8" t="s">
        <v>70</v>
      </c>
      <c r="D8" s="1">
        <v>582556</v>
      </c>
      <c r="E8" s="1">
        <v>65625</v>
      </c>
      <c r="F8" s="11">
        <f>E8/D8*1000</f>
        <v>112.65011432377317</v>
      </c>
      <c r="G8" s="11">
        <f>F8-$F$5</f>
        <v>21.015735874170559</v>
      </c>
      <c r="H8" s="3">
        <f>(F8-$F$5)/$F$5</f>
        <v>0.22934335595159699</v>
      </c>
    </row>
    <row r="9" spans="1:8" x14ac:dyDescent="0.25">
      <c r="C9" t="s">
        <v>71</v>
      </c>
      <c r="D9" s="1">
        <v>9335</v>
      </c>
      <c r="E9">
        <v>891</v>
      </c>
      <c r="F9" s="11">
        <f t="shared" ref="F9:F22" si="0">E9/D9*1000</f>
        <v>95.447241564006433</v>
      </c>
      <c r="G9" s="11">
        <f t="shared" ref="G9:G22" si="1">F9-$F$5</f>
        <v>3.8128631144038252</v>
      </c>
      <c r="H9" s="3">
        <f t="shared" ref="H9:H22" si="2">(F9-$F$5)/$F$5</f>
        <v>4.1609526674542097E-2</v>
      </c>
    </row>
    <row r="10" spans="1:8" x14ac:dyDescent="0.25">
      <c r="C10" t="s">
        <v>72</v>
      </c>
      <c r="D10" s="1">
        <v>143880</v>
      </c>
      <c r="E10" s="1">
        <v>6353</v>
      </c>
      <c r="F10" s="11">
        <f t="shared" si="0"/>
        <v>44.154851264943005</v>
      </c>
      <c r="G10" s="11">
        <f t="shared" si="1"/>
        <v>-47.479527184659602</v>
      </c>
      <c r="H10" s="3">
        <f t="shared" si="2"/>
        <v>-0.51814098581759416</v>
      </c>
    </row>
    <row r="11" spans="1:8" x14ac:dyDescent="0.25">
      <c r="C11" t="s">
        <v>73</v>
      </c>
      <c r="D11" s="1">
        <v>30840</v>
      </c>
      <c r="E11" s="1">
        <v>2294</v>
      </c>
      <c r="F11" s="11">
        <f t="shared" si="0"/>
        <v>74.383916990920881</v>
      </c>
      <c r="G11" s="11">
        <f t="shared" si="1"/>
        <v>-17.250461458681727</v>
      </c>
      <c r="H11" s="3">
        <f t="shared" si="2"/>
        <v>-0.18825316164685066</v>
      </c>
    </row>
    <row r="12" spans="1:8" x14ac:dyDescent="0.25">
      <c r="C12" t="s">
        <v>74</v>
      </c>
      <c r="D12" s="1">
        <v>30378</v>
      </c>
      <c r="E12" s="1">
        <v>2113</v>
      </c>
      <c r="F12" s="11">
        <f t="shared" si="0"/>
        <v>69.556916189347547</v>
      </c>
      <c r="G12" s="11">
        <f t="shared" si="1"/>
        <v>-22.077462260255061</v>
      </c>
      <c r="H12" s="3">
        <f t="shared" si="2"/>
        <v>-0.24092990680781776</v>
      </c>
    </row>
    <row r="13" spans="1:8" x14ac:dyDescent="0.25">
      <c r="C13" t="s">
        <v>75</v>
      </c>
      <c r="D13" s="1">
        <v>24301</v>
      </c>
      <c r="E13" s="1">
        <v>2021</v>
      </c>
      <c r="F13" s="11">
        <f t="shared" si="0"/>
        <v>83.165301839430484</v>
      </c>
      <c r="G13" s="11">
        <f t="shared" si="1"/>
        <v>-8.4690766101721238</v>
      </c>
      <c r="H13" s="3">
        <f t="shared" si="2"/>
        <v>-9.2422481097855391E-2</v>
      </c>
    </row>
    <row r="14" spans="1:8" x14ac:dyDescent="0.25">
      <c r="C14" t="s">
        <v>76</v>
      </c>
      <c r="D14" s="1">
        <v>58856</v>
      </c>
      <c r="E14" s="1">
        <v>4319</v>
      </c>
      <c r="F14" s="11">
        <f t="shared" si="0"/>
        <v>73.382492863939106</v>
      </c>
      <c r="G14" s="11">
        <f t="shared" si="1"/>
        <v>-18.251885585663501</v>
      </c>
      <c r="H14" s="3">
        <f t="shared" si="2"/>
        <v>-0.19918163787951851</v>
      </c>
    </row>
    <row r="15" spans="1:8" x14ac:dyDescent="0.25">
      <c r="C15" t="s">
        <v>77</v>
      </c>
      <c r="D15" s="1">
        <v>27963</v>
      </c>
      <c r="E15" s="1">
        <v>2140</v>
      </c>
      <c r="F15" s="11">
        <f t="shared" si="0"/>
        <v>76.529699960662313</v>
      </c>
      <c r="G15" s="11">
        <f t="shared" si="1"/>
        <v>-15.104678488940294</v>
      </c>
      <c r="H15" s="3">
        <f t="shared" si="2"/>
        <v>-0.16483637194361087</v>
      </c>
    </row>
    <row r="16" spans="1:8" x14ac:dyDescent="0.25">
      <c r="C16" t="s">
        <v>78</v>
      </c>
      <c r="D16" s="1">
        <v>82535</v>
      </c>
      <c r="E16" s="1">
        <v>7347</v>
      </c>
      <c r="F16" s="11">
        <f t="shared" si="0"/>
        <v>89.016780759677715</v>
      </c>
      <c r="G16" s="11">
        <f t="shared" si="1"/>
        <v>-2.6175976899248923</v>
      </c>
      <c r="H16" s="3">
        <f t="shared" si="2"/>
        <v>-2.8565672995365245E-2</v>
      </c>
    </row>
    <row r="17" spans="3:8" x14ac:dyDescent="0.25">
      <c r="C17" t="s">
        <v>79</v>
      </c>
      <c r="D17" s="1">
        <v>34085</v>
      </c>
      <c r="E17" s="1">
        <v>2860</v>
      </c>
      <c r="F17" s="11">
        <f t="shared" si="0"/>
        <v>83.907877365410002</v>
      </c>
      <c r="G17" s="11">
        <f t="shared" si="1"/>
        <v>-7.7265010841926056</v>
      </c>
      <c r="H17" s="3">
        <f t="shared" si="2"/>
        <v>-8.4318802778174065E-2</v>
      </c>
    </row>
    <row r="18" spans="3:8" x14ac:dyDescent="0.25">
      <c r="C18" t="s">
        <v>80</v>
      </c>
      <c r="D18" s="1">
        <v>33307</v>
      </c>
      <c r="E18" s="1">
        <v>3067</v>
      </c>
      <c r="F18" s="11">
        <f t="shared" si="0"/>
        <v>92.082745368841387</v>
      </c>
      <c r="G18" s="11">
        <f t="shared" si="1"/>
        <v>0.44836691923877936</v>
      </c>
      <c r="H18" s="3">
        <f t="shared" si="2"/>
        <v>4.8929989685625877E-3</v>
      </c>
    </row>
    <row r="19" spans="3:8" x14ac:dyDescent="0.25">
      <c r="C19" t="s">
        <v>81</v>
      </c>
      <c r="D19" s="1">
        <v>145550</v>
      </c>
      <c r="E19" s="1">
        <v>13123</v>
      </c>
      <c r="F19" s="11">
        <f t="shared" si="0"/>
        <v>90.161456544142908</v>
      </c>
      <c r="G19" s="11">
        <f t="shared" si="1"/>
        <v>-1.4729219054596996</v>
      </c>
      <c r="H19" s="3">
        <f t="shared" si="2"/>
        <v>-1.6073900760616631E-2</v>
      </c>
    </row>
    <row r="20" spans="3:8" x14ac:dyDescent="0.25">
      <c r="C20" t="s">
        <v>82</v>
      </c>
      <c r="D20" s="1">
        <v>30084</v>
      </c>
      <c r="E20" s="1">
        <v>1919</v>
      </c>
      <c r="F20" s="11">
        <f t="shared" si="0"/>
        <v>63.788060098391178</v>
      </c>
      <c r="G20" s="11">
        <f t="shared" si="1"/>
        <v>-27.84631835121143</v>
      </c>
      <c r="H20" s="3">
        <f t="shared" si="2"/>
        <v>-0.30388505735897409</v>
      </c>
    </row>
    <row r="21" spans="3:8" x14ac:dyDescent="0.25">
      <c r="C21" t="s">
        <v>83</v>
      </c>
      <c r="D21" s="1">
        <v>47288</v>
      </c>
      <c r="E21" s="1">
        <v>3651</v>
      </c>
      <c r="F21" s="11">
        <f t="shared" si="0"/>
        <v>77.207748265944844</v>
      </c>
      <c r="G21" s="11">
        <f t="shared" si="1"/>
        <v>-14.426630183657764</v>
      </c>
      <c r="H21" s="3">
        <f t="shared" si="2"/>
        <v>-0.15743687497801026</v>
      </c>
    </row>
    <row r="22" spans="3:8" x14ac:dyDescent="0.25">
      <c r="C22" t="s">
        <v>84</v>
      </c>
      <c r="D22" s="1">
        <v>33505</v>
      </c>
      <c r="E22" s="1">
        <v>2727</v>
      </c>
      <c r="F22" s="11">
        <f t="shared" si="0"/>
        <v>81.390837188479338</v>
      </c>
      <c r="G22" s="11">
        <f t="shared" si="1"/>
        <v>-10.243541261123269</v>
      </c>
      <c r="H22" s="3">
        <f t="shared" si="2"/>
        <v>-0.11178709818779474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1481A-C6C6-4B61-AF4F-A438748DCD37}">
  <dimension ref="A1:G30"/>
  <sheetViews>
    <sheetView workbookViewId="0">
      <selection activeCell="F15" sqref="F15"/>
    </sheetView>
  </sheetViews>
  <sheetFormatPr defaultRowHeight="15" x14ac:dyDescent="0.25"/>
  <cols>
    <col min="3" max="3" width="9.42578125" bestFit="1" customWidth="1"/>
    <col min="5" max="5" width="9.42578125" bestFit="1" customWidth="1"/>
    <col min="6" max="7" width="10.85546875" bestFit="1" customWidth="1"/>
  </cols>
  <sheetData>
    <row r="1" spans="1:7" x14ac:dyDescent="0.25">
      <c r="A1" t="s">
        <v>17</v>
      </c>
    </row>
    <row r="6" spans="1:7" x14ac:dyDescent="0.25">
      <c r="E6" t="s">
        <v>93</v>
      </c>
    </row>
    <row r="8" spans="1:7" x14ac:dyDescent="0.25">
      <c r="E8" t="s">
        <v>94</v>
      </c>
    </row>
    <row r="9" spans="1:7" x14ac:dyDescent="0.25">
      <c r="E9" t="s">
        <v>95</v>
      </c>
    </row>
    <row r="12" spans="1:7" ht="45" x14ac:dyDescent="0.25">
      <c r="F12" s="5" t="s">
        <v>96</v>
      </c>
      <c r="G12" s="12">
        <v>2371.19</v>
      </c>
    </row>
    <row r="14" spans="1:7" x14ac:dyDescent="0.25">
      <c r="F14" s="10">
        <f>SUM(F16:F30)</f>
        <v>2371.19</v>
      </c>
    </row>
    <row r="15" spans="1:7" x14ac:dyDescent="0.25">
      <c r="C15" s="6" t="s">
        <v>97</v>
      </c>
      <c r="D15" s="6" t="s">
        <v>98</v>
      </c>
      <c r="E15" s="6" t="s">
        <v>99</v>
      </c>
      <c r="F15" s="6" t="s">
        <v>15</v>
      </c>
    </row>
    <row r="16" spans="1:7" x14ac:dyDescent="0.25">
      <c r="C16" s="8">
        <v>500</v>
      </c>
      <c r="D16">
        <f>INT(G12/C16)</f>
        <v>4</v>
      </c>
      <c r="E16" s="10">
        <f>G12-D16*C16</f>
        <v>371.19000000000005</v>
      </c>
      <c r="F16" s="10">
        <f>C16*D16</f>
        <v>2000</v>
      </c>
    </row>
    <row r="17" spans="3:6" x14ac:dyDescent="0.25">
      <c r="C17" s="8">
        <v>200</v>
      </c>
      <c r="D17">
        <f>INT(E16/C17)</f>
        <v>1</v>
      </c>
      <c r="E17" s="10">
        <f>E16-C17*D17</f>
        <v>171.19000000000005</v>
      </c>
      <c r="F17" s="10">
        <f t="shared" ref="F17:F30" si="0">C17*D17</f>
        <v>200</v>
      </c>
    </row>
    <row r="18" spans="3:6" x14ac:dyDescent="0.25">
      <c r="C18" s="8">
        <v>100</v>
      </c>
      <c r="D18">
        <f t="shared" ref="D18:D30" si="1">INT(E17/C18)</f>
        <v>1</v>
      </c>
      <c r="E18" s="10">
        <f t="shared" ref="E18:E30" si="2">E17-C18*D18</f>
        <v>71.190000000000055</v>
      </c>
      <c r="F18" s="10">
        <f t="shared" si="0"/>
        <v>100</v>
      </c>
    </row>
    <row r="19" spans="3:6" x14ac:dyDescent="0.25">
      <c r="C19" s="8">
        <v>50</v>
      </c>
      <c r="D19">
        <f t="shared" si="1"/>
        <v>1</v>
      </c>
      <c r="E19" s="10">
        <f t="shared" si="2"/>
        <v>21.190000000000055</v>
      </c>
      <c r="F19" s="10">
        <f t="shared" si="0"/>
        <v>50</v>
      </c>
    </row>
    <row r="20" spans="3:6" x14ac:dyDescent="0.25">
      <c r="C20" s="8">
        <v>20</v>
      </c>
      <c r="D20">
        <f t="shared" si="1"/>
        <v>1</v>
      </c>
      <c r="E20" s="10">
        <f t="shared" si="2"/>
        <v>1.1900000000000546</v>
      </c>
      <c r="F20" s="10">
        <f t="shared" si="0"/>
        <v>20</v>
      </c>
    </row>
    <row r="21" spans="3:6" x14ac:dyDescent="0.25">
      <c r="C21" s="8">
        <v>10</v>
      </c>
      <c r="D21">
        <f t="shared" si="1"/>
        <v>0</v>
      </c>
      <c r="E21" s="10">
        <f t="shared" si="2"/>
        <v>1.1900000000000546</v>
      </c>
      <c r="F21" s="10">
        <f t="shared" si="0"/>
        <v>0</v>
      </c>
    </row>
    <row r="22" spans="3:6" x14ac:dyDescent="0.25">
      <c r="C22" s="8">
        <v>5</v>
      </c>
      <c r="D22">
        <f t="shared" si="1"/>
        <v>0</v>
      </c>
      <c r="E22" s="10">
        <f t="shared" si="2"/>
        <v>1.1900000000000546</v>
      </c>
      <c r="F22" s="10">
        <f t="shared" si="0"/>
        <v>0</v>
      </c>
    </row>
    <row r="23" spans="3:6" x14ac:dyDescent="0.25">
      <c r="C23" s="8">
        <v>2</v>
      </c>
      <c r="D23">
        <f t="shared" si="1"/>
        <v>0</v>
      </c>
      <c r="E23" s="10">
        <f t="shared" si="2"/>
        <v>1.1900000000000546</v>
      </c>
      <c r="F23" s="10">
        <f t="shared" si="0"/>
        <v>0</v>
      </c>
    </row>
    <row r="24" spans="3:6" x14ac:dyDescent="0.25">
      <c r="C24" s="8">
        <v>1</v>
      </c>
      <c r="D24">
        <f t="shared" si="1"/>
        <v>1</v>
      </c>
      <c r="E24" s="10">
        <f t="shared" si="2"/>
        <v>0.19000000000005457</v>
      </c>
      <c r="F24" s="10">
        <f t="shared" si="0"/>
        <v>1</v>
      </c>
    </row>
    <row r="25" spans="3:6" x14ac:dyDescent="0.25">
      <c r="C25" s="8">
        <v>0.5</v>
      </c>
      <c r="D25">
        <f t="shared" si="1"/>
        <v>0</v>
      </c>
      <c r="E25" s="10">
        <f t="shared" si="2"/>
        <v>0.19000000000005457</v>
      </c>
      <c r="F25" s="10">
        <f t="shared" si="0"/>
        <v>0</v>
      </c>
    </row>
    <row r="26" spans="3:6" x14ac:dyDescent="0.25">
      <c r="C26" s="8">
        <v>0.2</v>
      </c>
      <c r="D26">
        <f t="shared" si="1"/>
        <v>0</v>
      </c>
      <c r="E26" s="10">
        <f t="shared" si="2"/>
        <v>0.19000000000005457</v>
      </c>
      <c r="F26" s="10">
        <f t="shared" si="0"/>
        <v>0</v>
      </c>
    </row>
    <row r="27" spans="3:6" x14ac:dyDescent="0.25">
      <c r="C27" s="8">
        <v>0.1</v>
      </c>
      <c r="D27">
        <f t="shared" si="1"/>
        <v>1</v>
      </c>
      <c r="E27" s="10">
        <f t="shared" si="2"/>
        <v>9.0000000000054564E-2</v>
      </c>
      <c r="F27" s="10">
        <f t="shared" si="0"/>
        <v>0.1</v>
      </c>
    </row>
    <row r="28" spans="3:6" x14ac:dyDescent="0.25">
      <c r="C28" s="8">
        <v>0.05</v>
      </c>
      <c r="D28">
        <f t="shared" si="1"/>
        <v>1</v>
      </c>
      <c r="E28" s="10">
        <f t="shared" si="2"/>
        <v>4.0000000000054561E-2</v>
      </c>
      <c r="F28" s="10">
        <f t="shared" si="0"/>
        <v>0.05</v>
      </c>
    </row>
    <row r="29" spans="3:6" x14ac:dyDescent="0.25">
      <c r="C29" s="8">
        <v>0.02</v>
      </c>
      <c r="D29">
        <f t="shared" si="1"/>
        <v>2</v>
      </c>
      <c r="E29" s="10">
        <f t="shared" si="2"/>
        <v>5.4560522766422537E-14</v>
      </c>
      <c r="F29" s="10">
        <f t="shared" si="0"/>
        <v>0.04</v>
      </c>
    </row>
    <row r="30" spans="3:6" x14ac:dyDescent="0.25">
      <c r="C30" s="8">
        <v>0.01</v>
      </c>
      <c r="D30">
        <f t="shared" si="1"/>
        <v>0</v>
      </c>
      <c r="E30" s="10">
        <f t="shared" si="2"/>
        <v>5.4560522766422537E-14</v>
      </c>
      <c r="F30" s="10">
        <f t="shared" si="0"/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Käibemaks</vt:lpstr>
      <vt:lpstr>Medalid</vt:lpstr>
      <vt:lpstr>Ettevõtlus</vt:lpstr>
      <vt:lpstr>Maksmine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 Roost</dc:creator>
  <cp:lastModifiedBy>Mart Roost</cp:lastModifiedBy>
  <dcterms:created xsi:type="dcterms:W3CDTF">2021-09-01T08:56:53Z</dcterms:created>
  <dcterms:modified xsi:type="dcterms:W3CDTF">2021-09-07T12:51:05Z</dcterms:modified>
</cp:coreProperties>
</file>