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intra.ttu.ee\sgroup\material\mart.roost\Andmetöötlus\"/>
    </mc:Choice>
  </mc:AlternateContent>
  <xr:revisionPtr revIDLastSave="0" documentId="14_{7D85BC99-FE88-49A2-B300-C607599A49EB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Fun_tab1_N" sheetId="5" r:id="rId1"/>
    <sheet name="Meeskond" sheetId="7" r:id="rId2"/>
    <sheet name="Rahvaarv" sheetId="10" r:id="rId3"/>
    <sheet name="Arve" sheetId="3" r:id="rId4"/>
    <sheet name="Kaubad" sheetId="1" r:id="rId5"/>
  </sheets>
  <externalReferences>
    <externalReference r:id="rId6"/>
    <externalReference r:id="rId7"/>
    <externalReference r:id="rId8"/>
  </externalReferences>
  <definedNames>
    <definedName name="_xlnm._FilterDatabase" localSheetId="4" hidden="1">Kaubad!$B$4:$D$120</definedName>
    <definedName name="A_mark_N">[1]!Arvukid[mark]</definedName>
    <definedName name="algus">Fun_tab1_N!$B$6</definedName>
    <definedName name="Artikkel">Kaubad!$B$5:$B$120</definedName>
    <definedName name="b">[1]Ctrl_C_V!$C$17:$C$23</definedName>
    <definedName name="elukohad" hidden="1">'[2]abi '!$C$7:$C$24</definedName>
    <definedName name="Hind_käibemaksuga">Kaubad!$D$5:$D$120</definedName>
    <definedName name="Hinnakiri">Kaubad!$B$4:$D$120</definedName>
    <definedName name="Jalgpallurid">Meeskond!$K$4:$N$27</definedName>
    <definedName name="jaotisi">Fun_tab1_N!$D$6</definedName>
    <definedName name="km_prots">[1]Table_obj!$G$4</definedName>
    <definedName name="Linnad" hidden="1">'[2]abi '!$E$7:$E$12</definedName>
    <definedName name="lõpp">Fun_tab1_N!$C$6</definedName>
    <definedName name="Mitu">Meeskond!$T$5:$T$8</definedName>
    <definedName name="muud">[3]Värvimine_tab!$J$4</definedName>
    <definedName name="muud_kulud">[3]Värvimine_tab!$I$7:$I$15</definedName>
    <definedName name="Nimetus">Kaubad!$C$5:$C$120</definedName>
    <definedName name="Nimi">Meeskond!$K$5:$K$27</definedName>
    <definedName name="p">Fun_tab1_N!$F$6</definedName>
    <definedName name="samm">Fun_tab1_N!$E$6</definedName>
    <definedName name="Sünniaeg">Meeskond!$L$5:$L$27</definedName>
    <definedName name="z">Fun_tab1_N!$D$9:$D$29</definedName>
    <definedName name="V_Grupid">Meeskond!$R$4:$T$8</definedName>
    <definedName name="V_grupp">Meeskond!$S$5:$S$8</definedName>
    <definedName name="Vanus">Meeskond!$M$5:$M$27</definedName>
    <definedName name="Vanusegrupp">Meeskond!$N$5:$N$27</definedName>
    <definedName name="Vgr_algused">Meeskond!$R$5:$R$8</definedName>
    <definedName name="x">Fun_tab1_N!$B$9:$B$29</definedName>
    <definedName name="y">Fun_tab1_N!$C$9:$C$29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H7" i="10"/>
  <c r="I7" i="10"/>
  <c r="J7" i="10"/>
  <c r="H8" i="10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54" i="10"/>
  <c r="I54" i="10"/>
  <c r="J54" i="10"/>
  <c r="H55" i="10"/>
  <c r="I55" i="10"/>
  <c r="J55" i="10"/>
  <c r="H56" i="10"/>
  <c r="I56" i="10"/>
  <c r="J56" i="10"/>
  <c r="H57" i="10"/>
  <c r="I57" i="10"/>
  <c r="J57" i="10"/>
  <c r="H58" i="10"/>
  <c r="I58" i="10"/>
  <c r="J58" i="10"/>
  <c r="H59" i="10"/>
  <c r="I59" i="10"/>
  <c r="J59" i="10"/>
  <c r="H60" i="10"/>
  <c r="I60" i="10"/>
  <c r="J60" i="10"/>
  <c r="H61" i="10"/>
  <c r="I61" i="10"/>
  <c r="J61" i="10"/>
  <c r="H62" i="10"/>
  <c r="I62" i="10"/>
  <c r="J62" i="10"/>
  <c r="H63" i="10"/>
  <c r="I63" i="10"/>
  <c r="J63" i="10"/>
  <c r="H64" i="10"/>
  <c r="I64" i="10"/>
  <c r="J64" i="10"/>
  <c r="H65" i="10"/>
  <c r="I65" i="10"/>
  <c r="J65" i="10"/>
  <c r="H66" i="10"/>
  <c r="I66" i="10"/>
  <c r="J66" i="10"/>
  <c r="H67" i="10"/>
  <c r="I67" i="10"/>
  <c r="J67" i="10"/>
  <c r="H68" i="10"/>
  <c r="I68" i="10"/>
  <c r="J68" i="10"/>
  <c r="H69" i="10"/>
  <c r="I69" i="10"/>
  <c r="J69" i="10"/>
  <c r="H70" i="10"/>
  <c r="I70" i="10"/>
  <c r="J70" i="10"/>
  <c r="H71" i="10"/>
  <c r="I71" i="10"/>
  <c r="J71" i="10"/>
  <c r="H72" i="10"/>
  <c r="I72" i="10"/>
  <c r="J72" i="10"/>
  <c r="H73" i="10"/>
  <c r="I73" i="10"/>
  <c r="J73" i="10"/>
  <c r="H74" i="10"/>
  <c r="I74" i="10"/>
  <c r="J74" i="10"/>
  <c r="H75" i="10"/>
  <c r="I75" i="10"/>
  <c r="J75" i="10"/>
  <c r="I6" i="10"/>
  <c r="J6" i="10"/>
  <c r="H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G53" i="10"/>
  <c r="F54" i="10"/>
  <c r="G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G61" i="10"/>
  <c r="F62" i="10"/>
  <c r="G62" i="10"/>
  <c r="F63" i="10"/>
  <c r="G63" i="10"/>
  <c r="F64" i="10"/>
  <c r="G64" i="10"/>
  <c r="F65" i="10"/>
  <c r="G65" i="10"/>
  <c r="F66" i="10"/>
  <c r="G66" i="10"/>
  <c r="F67" i="10"/>
  <c r="G67" i="10"/>
  <c r="F68" i="10"/>
  <c r="G68" i="10"/>
  <c r="F69" i="10"/>
  <c r="G69" i="10"/>
  <c r="F70" i="10"/>
  <c r="G70" i="10"/>
  <c r="F71" i="10"/>
  <c r="G71" i="10"/>
  <c r="F72" i="10"/>
  <c r="G72" i="10"/>
  <c r="F73" i="10"/>
  <c r="G73" i="10"/>
  <c r="F74" i="10"/>
  <c r="G74" i="10"/>
  <c r="F75" i="10"/>
  <c r="G75" i="10"/>
  <c r="G6" i="10"/>
  <c r="F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6" i="10"/>
  <c r="M6" i="7"/>
  <c r="N6" i="7" s="1"/>
  <c r="M7" i="7"/>
  <c r="N7" i="7" s="1"/>
  <c r="M8" i="7"/>
  <c r="N8" i="7" s="1"/>
  <c r="M9" i="7"/>
  <c r="N9" i="7" s="1"/>
  <c r="M10" i="7"/>
  <c r="N10" i="7" s="1"/>
  <c r="M11" i="7"/>
  <c r="N11" i="7" s="1"/>
  <c r="M12" i="7"/>
  <c r="N12" i="7" s="1"/>
  <c r="M13" i="7"/>
  <c r="N13" i="7" s="1"/>
  <c r="M14" i="7"/>
  <c r="N14" i="7" s="1"/>
  <c r="M15" i="7"/>
  <c r="N15" i="7" s="1"/>
  <c r="M16" i="7"/>
  <c r="N16" i="7" s="1"/>
  <c r="M17" i="7"/>
  <c r="N17" i="7" s="1"/>
  <c r="M18" i="7"/>
  <c r="N18" i="7" s="1"/>
  <c r="M19" i="7"/>
  <c r="O19" i="7" s="1"/>
  <c r="M20" i="7"/>
  <c r="N20" i="7" s="1"/>
  <c r="M21" i="7"/>
  <c r="N21" i="7" s="1"/>
  <c r="M22" i="7"/>
  <c r="N22" i="7" s="1"/>
  <c r="M23" i="7"/>
  <c r="N23" i="7" s="1"/>
  <c r="M24" i="7"/>
  <c r="N24" i="7" s="1"/>
  <c r="M25" i="7"/>
  <c r="N25" i="7" s="1"/>
  <c r="M26" i="7"/>
  <c r="N26" i="7" s="1"/>
  <c r="M27" i="7"/>
  <c r="N27" i="7" s="1"/>
  <c r="M5" i="7"/>
  <c r="N5" i="7" s="1"/>
  <c r="B9" i="5"/>
  <c r="D9" i="5" s="1"/>
  <c r="E6" i="5"/>
  <c r="H8" i="5"/>
  <c r="O26" i="7" l="1"/>
  <c r="N19" i="7"/>
  <c r="T7" i="7" s="1"/>
  <c r="O8" i="7"/>
  <c r="O23" i="7"/>
  <c r="O17" i="7"/>
  <c r="O25" i="7"/>
  <c r="O18" i="7"/>
  <c r="O11" i="7"/>
  <c r="O9" i="7"/>
  <c r="O12" i="7"/>
  <c r="O24" i="7"/>
  <c r="O15" i="7"/>
  <c r="O21" i="7"/>
  <c r="O14" i="7"/>
  <c r="O7" i="7"/>
  <c r="O27" i="7"/>
  <c r="O20" i="7"/>
  <c r="O13" i="7"/>
  <c r="O6" i="7"/>
  <c r="O22" i="7"/>
  <c r="O16" i="7"/>
  <c r="O10" i="7"/>
  <c r="O5" i="7"/>
  <c r="C9" i="5"/>
  <c r="B10" i="5"/>
  <c r="T5" i="7" l="1"/>
  <c r="T8" i="7"/>
  <c r="T6" i="7"/>
  <c r="C10" i="5"/>
  <c r="B11" i="5"/>
  <c r="D10" i="5"/>
  <c r="D11" i="5" l="1"/>
  <c r="C11" i="5"/>
  <c r="B12" i="5"/>
  <c r="C12" i="5" l="1"/>
  <c r="D12" i="5"/>
  <c r="B13" i="5"/>
  <c r="B14" i="5" l="1"/>
  <c r="C13" i="5"/>
  <c r="D13" i="5"/>
  <c r="B15" i="5" l="1"/>
  <c r="D14" i="5"/>
  <c r="C14" i="5"/>
  <c r="B16" i="5" l="1"/>
  <c r="C15" i="5"/>
  <c r="D15" i="5"/>
  <c r="B17" i="5" l="1"/>
  <c r="C16" i="5"/>
  <c r="D16" i="5"/>
  <c r="B18" i="5" l="1"/>
  <c r="D17" i="5"/>
  <c r="C17" i="5"/>
  <c r="B19" i="5" l="1"/>
  <c r="C18" i="5"/>
  <c r="D18" i="5"/>
  <c r="B20" i="5" l="1"/>
  <c r="C19" i="5"/>
  <c r="D19" i="5"/>
  <c r="D20" i="5" l="1"/>
  <c r="C20" i="5"/>
  <c r="B21" i="5"/>
  <c r="B22" i="5" l="1"/>
  <c r="C21" i="5"/>
  <c r="D21" i="5"/>
  <c r="B23" i="5" l="1"/>
  <c r="C22" i="5"/>
  <c r="D22" i="5"/>
  <c r="D23" i="5" l="1"/>
  <c r="C23" i="5"/>
  <c r="B24" i="5"/>
  <c r="B25" i="5" l="1"/>
  <c r="C24" i="5"/>
  <c r="D24" i="5"/>
  <c r="B26" i="5" l="1"/>
  <c r="C25" i="5"/>
  <c r="D25" i="5"/>
  <c r="D26" i="5" l="1"/>
  <c r="B27" i="5"/>
  <c r="C26" i="5"/>
  <c r="C27" i="5" l="1"/>
  <c r="D27" i="5"/>
  <c r="B28" i="5"/>
  <c r="B29" i="5" l="1"/>
  <c r="C28" i="5"/>
  <c r="D28" i="5"/>
  <c r="D29" i="5" l="1"/>
  <c r="J6" i="5" s="1"/>
  <c r="C29" i="5"/>
  <c r="H6" i="5" l="1"/>
  <c r="H7" i="5" s="1"/>
  <c r="I6" i="5"/>
  <c r="I7" i="5" s="1"/>
</calcChain>
</file>

<file path=xl/sharedStrings.xml><?xml version="1.0" encoding="utf-8"?>
<sst xmlns="http://schemas.openxmlformats.org/spreadsheetml/2006/main" count="189" uniqueCount="184">
  <si>
    <t>Kaupade hinnakiri</t>
  </si>
  <si>
    <t>Artikkel</t>
  </si>
  <si>
    <t>Nimetus</t>
  </si>
  <si>
    <t>Hind käibemaksuga</t>
  </si>
  <si>
    <t>AP&amp;KO Pasteet (maks+liha) 250g</t>
  </si>
  <si>
    <t>AP&amp;KO Pasteet kanaliha 250g</t>
  </si>
  <si>
    <t>AP&amp;KO Pasteet kanamaksa 250g</t>
  </si>
  <si>
    <t>AP&amp;KO Pasteet maksa 250g</t>
  </si>
  <si>
    <t>AP&amp;KO Pasteet veiseliha 250g</t>
  </si>
  <si>
    <t>AROMA margariin 400g</t>
  </si>
  <si>
    <t>BELETTE määrdejuust küüslauguga 250g</t>
  </si>
  <si>
    <t>BELETTE määrdejuust naturaalne 250g</t>
  </si>
  <si>
    <t>BELETTE määrdejuust paprika-ürdi 250g</t>
  </si>
  <si>
    <t>BORDS EVE margariin 250g</t>
  </si>
  <si>
    <t>Bosto riis 1kg 8*125g</t>
  </si>
  <si>
    <t>Bosto riis 500g 4*125</t>
  </si>
  <si>
    <t>Bosto riis Mediterrano 2*250g</t>
  </si>
  <si>
    <t>Bosto riis pruun 4*125g</t>
  </si>
  <si>
    <t>BV Aeduba Veski Mati 1kg</t>
  </si>
  <si>
    <t>BV Hernes 500g</t>
  </si>
  <si>
    <t>BV Hernes lihvimata 1kg</t>
  </si>
  <si>
    <t>BV Hirss Veski Mati 1kg</t>
  </si>
  <si>
    <t>BV Kiirkaerahelbed 400g</t>
  </si>
  <si>
    <t>BV Makar. Keerdmakaron 500g</t>
  </si>
  <si>
    <t>BV Makar. Sarveke 500g</t>
  </si>
  <si>
    <t>BV Makar. Spaghetti 500g</t>
  </si>
  <si>
    <t>BV Makar. Spiraalid 500g</t>
  </si>
  <si>
    <t>BV Makar. Vermicelli 500g</t>
  </si>
  <si>
    <t>BV Puder 4-vilja 500g</t>
  </si>
  <si>
    <t>CERBONA 500g Keerdmak.</t>
  </si>
  <si>
    <t>CERBONA 500g Makaron</t>
  </si>
  <si>
    <t>CERBONA 500g Salatimak.</t>
  </si>
  <si>
    <t>CremeB kreveti 170g</t>
  </si>
  <si>
    <t>CremeB küüslaugu 100g</t>
  </si>
  <si>
    <t>CremeB küüslaugu 170g</t>
  </si>
  <si>
    <t>CremeB murulaugu 170g</t>
  </si>
  <si>
    <t>CremeB murulaugu 250g</t>
  </si>
  <si>
    <t>CremeB naturell 250g</t>
  </si>
  <si>
    <t>DELMA margariin 250g karbis</t>
  </si>
  <si>
    <t>DELMA margariin 250g paberis</t>
  </si>
  <si>
    <t>DELMA margariin 500g</t>
  </si>
  <si>
    <t>EHRMANNJogurt Extra metsm/aprik.125g</t>
  </si>
  <si>
    <t>EHRMANNJogurt Extra must/virsik 125g</t>
  </si>
  <si>
    <t>EHRMANNJogurt Extra õ-pirni/maasika</t>
  </si>
  <si>
    <t>Fariinisuhkur pruun Apetit 500g</t>
  </si>
  <si>
    <t>Fruktoossuhkur 500 g</t>
  </si>
  <si>
    <t>HUSHALLS EVE küpsetusmargariin 1kg</t>
  </si>
  <si>
    <t>Juustuviiliud Chester 150g</t>
  </si>
  <si>
    <t>Juustuviilud Emmentaler 150g</t>
  </si>
  <si>
    <t>Juustuviilud Sandwich 150g</t>
  </si>
  <si>
    <t>Juustuviilud Toast 150g</t>
  </si>
  <si>
    <t>Kohvikoor 12%  10*10g</t>
  </si>
  <si>
    <t>Kond.piim kakaoga 400g Läti</t>
  </si>
  <si>
    <t>Kond.piim kohviga 400g Läti</t>
  </si>
  <si>
    <t>Kooreasendaja CARMEN 100g</t>
  </si>
  <si>
    <t>Kooreasendaja CEBE 250g</t>
  </si>
  <si>
    <t>LESIEUR Taimeõli 1l</t>
  </si>
  <si>
    <t>Mega Taimeõli 1l</t>
  </si>
  <si>
    <t>MIKAADO Tuhksuhkur kollane 100g</t>
  </si>
  <si>
    <t>MIKAADO Tuhksuhkur oranz 100g</t>
  </si>
  <si>
    <t>MIKAADO Tuhksuhkur roheline 100g</t>
  </si>
  <si>
    <t>NORDIC Kaerahelv.kliidega 600g</t>
  </si>
  <si>
    <t>NORDIC Kartulipuder 210g</t>
  </si>
  <si>
    <t>NORDIC Laste 4-viljapuder 2*80g</t>
  </si>
  <si>
    <t>NORDIC Laste kaerapuder 2*80g</t>
  </si>
  <si>
    <t>NORDIC Laste Kibuvitsa/meepuder 2*80g</t>
  </si>
  <si>
    <t>NORDIC Laste metsamarjapuder 2*80g</t>
  </si>
  <si>
    <t>NORDIC Manna 1kg</t>
  </si>
  <si>
    <t>NORDIC Nisuhelbed 700 g</t>
  </si>
  <si>
    <t>NORDIC Puder 4-vilja 700g</t>
  </si>
  <si>
    <t>NORDIC Riisihelbed 800 g</t>
  </si>
  <si>
    <t>NORDIC Rukkihelbed 700g</t>
  </si>
  <si>
    <t>OLIVIA rapsiõli 1l</t>
  </si>
  <si>
    <t>PASTA ZARA keerd nr.61</t>
  </si>
  <si>
    <t>PASTA ZARA lipsud</t>
  </si>
  <si>
    <t>PASTA ZARA sarv nr.27</t>
  </si>
  <si>
    <t>PASTA ZARA spiraal nr.57</t>
  </si>
  <si>
    <t>Raesuhkur 250g APETIT</t>
  </si>
  <si>
    <t>RAMA margariin 400g</t>
  </si>
  <si>
    <t>RISSO Oliiviõli Extra Virgin 0,5l</t>
  </si>
  <si>
    <t>RISSO päevalilleõli 1l</t>
  </si>
  <si>
    <t>RISSO sojaõli 1l</t>
  </si>
  <si>
    <t>RISSO taimeõli 1l</t>
  </si>
  <si>
    <t>RISSO toiduõli 1l</t>
  </si>
  <si>
    <t>RUNDA BORDS margariin 400g</t>
  </si>
  <si>
    <t>SAMARIN apelsini 18tk</t>
  </si>
  <si>
    <t>SAMARIN looduslik 18tk</t>
  </si>
  <si>
    <t>Soome suhkur 1kg</t>
  </si>
  <si>
    <t>Suhkruasendaja  Huxol vedel 200g</t>
  </si>
  <si>
    <t>Suhkruasendaja CANDEREL (100 tabl)</t>
  </si>
  <si>
    <t>Sul.juust Merevaik paprikaga 100g</t>
  </si>
  <si>
    <t>Sul.juust Merevaik salaami 200gr</t>
  </si>
  <si>
    <t>Sul.juust Merevaik salaamiga 100g</t>
  </si>
  <si>
    <t>Sul.juust Merevaik shampinjonidega 100g</t>
  </si>
  <si>
    <t>Sul.juust Merevaik singiga 100g</t>
  </si>
  <si>
    <t>Sul.juust Merevaik tilliga 100g</t>
  </si>
  <si>
    <t>Sul.juust MIX 200 g</t>
  </si>
  <si>
    <t>TORINO sarveke 400 g</t>
  </si>
  <si>
    <t>TORINO spiraal  400 g</t>
  </si>
  <si>
    <t>Tükisuhkur tume Apetit 500g</t>
  </si>
  <si>
    <t>UNCLE BEN`S 10min k.riis 250g</t>
  </si>
  <si>
    <t>UNCLE BEN`S 20min pik.riis 500</t>
  </si>
  <si>
    <t>VALDO riis Basmati 0,5kg</t>
  </si>
  <si>
    <t>VALDO riis Ekstra 0,5kg</t>
  </si>
  <si>
    <t>VILLA ITALIA Makar. Cavatappi 50</t>
  </si>
  <si>
    <t>VILLA ITALIA Makar. Ditali 500g</t>
  </si>
  <si>
    <t>VILLA ITALIA Makar. Farfalle 500 LIPS</t>
  </si>
  <si>
    <t>VILLA ITALIA Makar. Fusilli</t>
  </si>
  <si>
    <t>VILLA ITALIA Makar. Gnocchi 500g</t>
  </si>
  <si>
    <t>VILLA ITALIA Makar. Lasagne laast</t>
  </si>
  <si>
    <t>VILLA ITALIA Makar. Lumachine sar</t>
  </si>
  <si>
    <t>VILLA ITALIA Makar. Penne ziti rigate</t>
  </si>
  <si>
    <t>VILLA ITALIA Makar. Semi di cicoria</t>
  </si>
  <si>
    <t>VILLA ITALIA Makar. Spaghetti 500</t>
  </si>
  <si>
    <t>VILMA Tuhksuhkur 300g</t>
  </si>
  <si>
    <t>VOIMIX margariin 400g</t>
  </si>
  <si>
    <t>VONK Juustuviilud Creamy 150 g</t>
  </si>
  <si>
    <t>VONK Juustuviilud Dutch 150 g</t>
  </si>
  <si>
    <t>VONK Juustuviilud Mild 150g</t>
  </si>
  <si>
    <t>VONK Juustuviilud natural 150g</t>
  </si>
  <si>
    <t>Funktsioonide tabuleerimine ja graafikud. Variant 1</t>
  </si>
  <si>
    <t>algus</t>
  </si>
  <si>
    <t>lõpp</t>
  </si>
  <si>
    <t>jaotisi</t>
  </si>
  <si>
    <t>samm</t>
  </si>
  <si>
    <t>p</t>
  </si>
  <si>
    <r>
      <t>y</t>
    </r>
    <r>
      <rPr>
        <b/>
        <vertAlign val="subscript"/>
        <sz val="12"/>
        <rFont val="Arial"/>
        <family val="2"/>
      </rPr>
      <t>min</t>
    </r>
  </si>
  <si>
    <r>
      <t>y</t>
    </r>
    <r>
      <rPr>
        <b/>
        <vertAlign val="subscript"/>
        <sz val="12"/>
        <rFont val="Arial"/>
        <family val="2"/>
      </rPr>
      <t>max</t>
    </r>
  </si>
  <si>
    <r>
      <t>z</t>
    </r>
    <r>
      <rPr>
        <b/>
        <vertAlign val="subscript"/>
        <sz val="12"/>
        <rFont val="Arial"/>
        <family val="2"/>
      </rPr>
      <t>kesk</t>
    </r>
  </si>
  <si>
    <t>x</t>
  </si>
  <si>
    <t>y</t>
  </si>
  <si>
    <t>z</t>
  </si>
  <si>
    <t>Aasta</t>
  </si>
  <si>
    <t>Rahvaarv</t>
  </si>
  <si>
    <t>Mehed</t>
  </si>
  <si>
    <t>Naised</t>
  </si>
  <si>
    <t>Kaubaartikkel</t>
  </si>
  <si>
    <t>Kauba nimetus</t>
  </si>
  <si>
    <t>Kogus</t>
  </si>
  <si>
    <t>Hind</t>
  </si>
  <si>
    <t>Maksumus</t>
  </si>
  <si>
    <t>Nimi</t>
  </si>
  <si>
    <t>Sünniaeg</t>
  </si>
  <si>
    <t>Matvei Igonen</t>
  </si>
  <si>
    <t>Sergei Lepmets</t>
  </si>
  <si>
    <t>Mihkel Aksalu</t>
  </si>
  <si>
    <t>Karol Mets</t>
  </si>
  <si>
    <t>Joonas Tamm</t>
  </si>
  <si>
    <t>Madis Vihmann</t>
  </si>
  <si>
    <t>Ragnar Klavan</t>
  </si>
  <si>
    <t>Taijo Teniste</t>
  </si>
  <si>
    <t>Gert Kams</t>
  </si>
  <si>
    <t>Märten Kuusk</t>
  </si>
  <si>
    <t>Artur Pikk</t>
  </si>
  <si>
    <t>Ken Kallaste</t>
  </si>
  <si>
    <t>Aleksandr Dmitrijev</t>
  </si>
  <si>
    <t>Konstantin Vassiljev</t>
  </si>
  <si>
    <t>Vladislav Kreida</t>
  </si>
  <si>
    <t>Mattias Käit</t>
  </si>
  <si>
    <t>Mihkel Ainsalu</t>
  </si>
  <si>
    <t>Vlasiy Sinyavskiy</t>
  </si>
  <si>
    <t>Frank Liivak</t>
  </si>
  <si>
    <t>Henrik Ojamaa</t>
  </si>
  <si>
    <t>Erik Sorga</t>
  </si>
  <si>
    <t>Sergei Zenjov</t>
  </si>
  <si>
    <t>Rauno Sappinen</t>
  </si>
  <si>
    <t>Vanus</t>
  </si>
  <si>
    <t>Vanusegrupp</t>
  </si>
  <si>
    <t>Vgr_algused</t>
  </si>
  <si>
    <t>20 ja nooremad</t>
  </si>
  <si>
    <t>21-25</t>
  </si>
  <si>
    <t>26-30</t>
  </si>
  <si>
    <t>üle 30</t>
  </si>
  <si>
    <t>V_grupp</t>
  </si>
  <si>
    <t>Mitu</t>
  </si>
  <si>
    <t>Abs juurdekasv</t>
  </si>
  <si>
    <t>Rahvaarvu juurdekasv</t>
  </si>
  <si>
    <t>Mehed juurdekasv</t>
  </si>
  <si>
    <t>Naised juurdekasv</t>
  </si>
  <si>
    <t>Aheljuurdekasvutempod</t>
  </si>
  <si>
    <t>Rahvaarvu jkt</t>
  </si>
  <si>
    <t>Mehed jkt</t>
  </si>
  <si>
    <t>Naised jkt</t>
  </si>
  <si>
    <t>Hind koos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</si>
</sst>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7" formatCode="0.00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4"/>
      <color indexed="12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9" fontId="1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3" fillId="0" borderId="0" xfId="1" applyNumberFormat="1" applyFont="1"/>
    <xf numFmtId="0" fontId="7" fillId="0" borderId="0" xfId="2" applyFont="1"/>
    <xf numFmtId="0" fontId="8" fillId="0" borderId="0" xfId="2" applyFont="1"/>
    <xf numFmtId="0" fontId="6" fillId="0" borderId="0" xfId="2"/>
    <xf numFmtId="0" fontId="9" fillId="3" borderId="2" xfId="2" applyFont="1" applyFill="1" applyBorder="1" applyAlignment="1">
      <alignment horizontal="center"/>
    </xf>
    <xf numFmtId="0" fontId="6" fillId="0" borderId="2" xfId="2" applyBorder="1" applyAlignment="1">
      <alignment horizontal="center"/>
    </xf>
    <xf numFmtId="0" fontId="11" fillId="0" borderId="0" xfId="0" applyFont="1"/>
    <xf numFmtId="3" fontId="0" fillId="0" borderId="0" xfId="0" applyNumberFormat="1" applyFill="1" applyProtection="1"/>
    <xf numFmtId="3" fontId="0" fillId="0" borderId="0" xfId="0" applyNumberFormat="1" applyFill="1" applyAlignment="1" applyProtection="1">
      <alignment horizontal="right"/>
    </xf>
    <xf numFmtId="0" fontId="12" fillId="0" borderId="0" xfId="0" applyNumberFormat="1" applyFont="1" applyFill="1" applyProtection="1"/>
    <xf numFmtId="167" fontId="6" fillId="0" borderId="0" xfId="2" applyNumberFormat="1"/>
    <xf numFmtId="14" fontId="5" fillId="0" borderId="0" xfId="0" applyNumberFormat="1" applyFont="1"/>
    <xf numFmtId="0" fontId="14" fillId="0" borderId="0" xfId="0" applyFont="1"/>
    <xf numFmtId="0" fontId="0" fillId="0" borderId="0" xfId="0" applyNumberFormat="1"/>
    <xf numFmtId="0" fontId="11" fillId="0" borderId="0" xfId="0" applyFont="1" applyAlignment="1">
      <alignment wrapText="1"/>
    </xf>
    <xf numFmtId="3" fontId="0" fillId="0" borderId="0" xfId="0" applyNumberFormat="1"/>
    <xf numFmtId="10" fontId="0" fillId="0" borderId="0" xfId="3" applyNumberFormat="1" applyFont="1"/>
    <xf numFmtId="0" fontId="0" fillId="4" borderId="0" xfId="0" applyFill="1"/>
  </cellXfs>
  <cellStyles count="4">
    <cellStyle name="Normal" xfId="0" builtinId="0"/>
    <cellStyle name="Normal 2" xfId="2" xr:uid="{00000000-0005-0000-0000-000001000000}"/>
    <cellStyle name="Normal_kaks_hinnakirja" xfId="1" xr:uid="{00000000-0005-0000-0000-000002000000}"/>
    <cellStyle name="Percent" xfId="3" builtinId="5"/>
  </cellStyles>
  <dxfs count="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XY</a:t>
            </a:r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Fun_tab1_N!$C$8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Fun_tab1_N!$B$9:$B$29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Fun_tab1_N!$C$9:$C$29</c:f>
              <c:numCache>
                <c:formatCode>0.000</c:formatCode>
                <c:ptCount val="21"/>
                <c:pt idx="0">
                  <c:v>-0.84193056732976213</c:v>
                </c:pt>
                <c:pt idx="1">
                  <c:v>0.41547004587670799</c:v>
                </c:pt>
                <c:pt idx="2">
                  <c:v>-0.54791447390446779</c:v>
                </c:pt>
                <c:pt idx="3">
                  <c:v>-2.6939731488413168</c:v>
                </c:pt>
                <c:pt idx="4">
                  <c:v>-2.2476863752900278</c:v>
                </c:pt>
                <c:pt idx="5">
                  <c:v>0.33917218044928332</c:v>
                </c:pt>
                <c:pt idx="6">
                  <c:v>1.1352037429618924</c:v>
                </c:pt>
                <c:pt idx="7">
                  <c:v>-0.1785699082496302</c:v>
                </c:pt>
                <c:pt idx="8">
                  <c:v>0</c:v>
                </c:pt>
                <c:pt idx="9">
                  <c:v>2.2153807878123861</c:v>
                </c:pt>
                <c:pt idx="10">
                  <c:v>2.7278922804770449</c:v>
                </c:pt>
                <c:pt idx="11">
                  <c:v>0.37153337462150493</c:v>
                </c:pt>
                <c:pt idx="12">
                  <c:v>-1.2267063999049068</c:v>
                </c:pt>
                <c:pt idx="13">
                  <c:v>-0.20349485940270645</c:v>
                </c:pt>
                <c:pt idx="14">
                  <c:v>0.34883362697318027</c:v>
                </c:pt>
                <c:pt idx="15">
                  <c:v>-1.5790218571903594</c:v>
                </c:pt>
                <c:pt idx="16">
                  <c:v>-2.9383717218207628</c:v>
                </c:pt>
                <c:pt idx="17">
                  <c:v>-1.157793334382389</c:v>
                </c:pt>
                <c:pt idx="18">
                  <c:v>1.0667877862439166</c:v>
                </c:pt>
                <c:pt idx="19">
                  <c:v>0.6323812050384181</c:v>
                </c:pt>
                <c:pt idx="20">
                  <c:v>-0.45661633974115162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5-4A96-9538-7F9FF0A57D2B}"/>
            </c:ext>
          </c:extLst>
        </c:ser>
        <c:ser>
          <c:idx val="1"/>
          <c:order val="1"/>
          <c:tx>
            <c:strRef>
              <c:f>Fun_tab1_N!$D$8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Fun_tab1_N!$B$9:$B$29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Fun_tab1_N!$D$9:$D$29</c:f>
              <c:numCache>
                <c:formatCode>0.000</c:formatCode>
                <c:ptCount val="21"/>
                <c:pt idx="0">
                  <c:v>-2.6641651016669874</c:v>
                </c:pt>
                <c:pt idx="1">
                  <c:v>-2.7386463011213418</c:v>
                </c:pt>
                <c:pt idx="2">
                  <c:v>4.9435230909333461</c:v>
                </c:pt>
                <c:pt idx="3">
                  <c:v>-1.3758166902579847</c:v>
                </c:pt>
                <c:pt idx="4">
                  <c:v>-3.7984395642941067</c:v>
                </c:pt>
                <c:pt idx="5">
                  <c:v>4.5372339072509806</c:v>
                </c:pt>
                <c:pt idx="6">
                  <c:v>2.2128489940253928E-2</c:v>
                </c:pt>
                <c:pt idx="7">
                  <c:v>-4.5556513094233848</c:v>
                </c:pt>
                <c:pt idx="8">
                  <c:v>3.7695112717165231</c:v>
                </c:pt>
                <c:pt idx="9">
                  <c:v>1.4183109273161312</c:v>
                </c:pt>
                <c:pt idx="10">
                  <c:v>-4.9499624830022269</c:v>
                </c:pt>
                <c:pt idx="11">
                  <c:v>2.7015115293406988</c:v>
                </c:pt>
                <c:pt idx="12">
                  <c:v>2.7015115293406988</c:v>
                </c:pt>
                <c:pt idx="13">
                  <c:v>-2.2704074859237844</c:v>
                </c:pt>
                <c:pt idx="14">
                  <c:v>-2.8767728239894153</c:v>
                </c:pt>
                <c:pt idx="15">
                  <c:v>-0.83824649459677758</c:v>
                </c:pt>
                <c:pt idx="16">
                  <c:v>1.9709597961563672</c:v>
                </c:pt>
                <c:pt idx="17">
                  <c:v>2.9680747398701453</c:v>
                </c:pt>
                <c:pt idx="18">
                  <c:v>1.2363554557252698</c:v>
                </c:pt>
                <c:pt idx="19">
                  <c:v>-1.6320633326681093</c:v>
                </c:pt>
                <c:pt idx="20">
                  <c:v>-2.9999706196521103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D5-4A96-9538-7F9FF0A57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639487"/>
        <c:axId val="803524175"/>
      </c:scatterChart>
      <c:valAx>
        <c:axId val="70763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3524175"/>
        <c:crosses val="autoZero"/>
        <c:crossBetween val="midCat"/>
      </c:valAx>
      <c:valAx>
        <c:axId val="80352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07639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Fun_tab1_N!$C$8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Fun_tab1_N!$C$9:$C$29</c:f>
              <c:numCache>
                <c:formatCode>0.000</c:formatCode>
                <c:ptCount val="21"/>
                <c:pt idx="0">
                  <c:v>-0.84193056732976213</c:v>
                </c:pt>
                <c:pt idx="1">
                  <c:v>0.41547004587670799</c:v>
                </c:pt>
                <c:pt idx="2">
                  <c:v>-0.54791447390446779</c:v>
                </c:pt>
                <c:pt idx="3">
                  <c:v>-2.6939731488413168</c:v>
                </c:pt>
                <c:pt idx="4">
                  <c:v>-2.2476863752900278</c:v>
                </c:pt>
                <c:pt idx="5">
                  <c:v>0.33917218044928332</c:v>
                </c:pt>
                <c:pt idx="6">
                  <c:v>1.1352037429618924</c:v>
                </c:pt>
                <c:pt idx="7">
                  <c:v>-0.1785699082496302</c:v>
                </c:pt>
                <c:pt idx="8">
                  <c:v>0</c:v>
                </c:pt>
                <c:pt idx="9">
                  <c:v>2.2153807878123861</c:v>
                </c:pt>
                <c:pt idx="10">
                  <c:v>2.7278922804770449</c:v>
                </c:pt>
                <c:pt idx="11">
                  <c:v>0.37153337462150493</c:v>
                </c:pt>
                <c:pt idx="12">
                  <c:v>-1.2267063999049068</c:v>
                </c:pt>
                <c:pt idx="13">
                  <c:v>-0.20349485940270645</c:v>
                </c:pt>
                <c:pt idx="14">
                  <c:v>0.34883362697318027</c:v>
                </c:pt>
                <c:pt idx="15">
                  <c:v>-1.5790218571903594</c:v>
                </c:pt>
                <c:pt idx="16">
                  <c:v>-2.9383717218207628</c:v>
                </c:pt>
                <c:pt idx="17">
                  <c:v>-1.157793334382389</c:v>
                </c:pt>
                <c:pt idx="18">
                  <c:v>1.0667877862439166</c:v>
                </c:pt>
                <c:pt idx="19">
                  <c:v>0.6323812050384181</c:v>
                </c:pt>
                <c:pt idx="20">
                  <c:v>-0.45661633974115162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1-4926-9D3E-09ABFE6368D4}"/>
            </c:ext>
          </c:extLst>
        </c:ser>
        <c:ser>
          <c:idx val="2"/>
          <c:order val="1"/>
          <c:tx>
            <c:strRef>
              <c:f>Fun_tab1_N!$D$8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Fun_tab1_N!$D$9:$D$29</c:f>
              <c:numCache>
                <c:formatCode>0.000</c:formatCode>
                <c:ptCount val="21"/>
                <c:pt idx="0">
                  <c:v>-2.6641651016669874</c:v>
                </c:pt>
                <c:pt idx="1">
                  <c:v>-2.7386463011213418</c:v>
                </c:pt>
                <c:pt idx="2">
                  <c:v>4.9435230909333461</c:v>
                </c:pt>
                <c:pt idx="3">
                  <c:v>-1.3758166902579847</c:v>
                </c:pt>
                <c:pt idx="4">
                  <c:v>-3.7984395642941067</c:v>
                </c:pt>
                <c:pt idx="5">
                  <c:v>4.5372339072509806</c:v>
                </c:pt>
                <c:pt idx="6">
                  <c:v>2.2128489940253928E-2</c:v>
                </c:pt>
                <c:pt idx="7">
                  <c:v>-4.5556513094233848</c:v>
                </c:pt>
                <c:pt idx="8">
                  <c:v>3.7695112717165231</c:v>
                </c:pt>
                <c:pt idx="9">
                  <c:v>1.4183109273161312</c:v>
                </c:pt>
                <c:pt idx="10">
                  <c:v>-4.9499624830022269</c:v>
                </c:pt>
                <c:pt idx="11">
                  <c:v>2.7015115293406988</c:v>
                </c:pt>
                <c:pt idx="12">
                  <c:v>2.7015115293406988</c:v>
                </c:pt>
                <c:pt idx="13">
                  <c:v>-2.2704074859237844</c:v>
                </c:pt>
                <c:pt idx="14">
                  <c:v>-2.8767728239894153</c:v>
                </c:pt>
                <c:pt idx="15">
                  <c:v>-0.83824649459677758</c:v>
                </c:pt>
                <c:pt idx="16">
                  <c:v>1.9709597961563672</c:v>
                </c:pt>
                <c:pt idx="17">
                  <c:v>2.9680747398701453</c:v>
                </c:pt>
                <c:pt idx="18">
                  <c:v>1.2363554557252698</c:v>
                </c:pt>
                <c:pt idx="19">
                  <c:v>-1.6320633326681093</c:v>
                </c:pt>
                <c:pt idx="20">
                  <c:v>-2.9999706196521103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01-4926-9D3E-09ABFE636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907551"/>
        <c:axId val="809111391"/>
      </c:lineChart>
      <c:catAx>
        <c:axId val="8059075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9111391"/>
        <c:crosses val="autoZero"/>
        <c:auto val="1"/>
        <c:lblAlgn val="ctr"/>
        <c:lblOffset val="100"/>
        <c:noMultiLvlLbl val="0"/>
      </c:catAx>
      <c:valAx>
        <c:axId val="809111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5907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1104155730533691"/>
          <c:y val="9.2592592592592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Meeskond!$T$4</c:f>
              <c:strCache>
                <c:ptCount val="1"/>
                <c:pt idx="0">
                  <c:v>Mitu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Meeskond!$R$5:$S$8</c:f>
              <c:multiLvlStrCache>
                <c:ptCount val="4"/>
                <c:lvl>
                  <c:pt idx="0">
                    <c:v>20 ja nooremad</c:v>
                  </c:pt>
                  <c:pt idx="1">
                    <c:v>21-25</c:v>
                  </c:pt>
                  <c:pt idx="2">
                    <c:v>26-30</c:v>
                  </c:pt>
                  <c:pt idx="3">
                    <c:v>üle 30</c:v>
                  </c:pt>
                </c:lvl>
                <c:lvl>
                  <c:pt idx="0">
                    <c:v>0</c:v>
                  </c:pt>
                  <c:pt idx="1">
                    <c:v>21</c:v>
                  </c:pt>
                  <c:pt idx="2">
                    <c:v>26</c:v>
                  </c:pt>
                  <c:pt idx="3">
                    <c:v>31</c:v>
                  </c:pt>
                </c:lvl>
              </c:multiLvlStrCache>
            </c:multiLvlStrRef>
          </c:cat>
          <c:val>
            <c:numRef>
              <c:f>Meeskond!$T$5:$T$8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A-4237-A6CA-286456BF4D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Rahvaarv Eestis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Rahvaarv!$B$5</c:f>
              <c:strCache>
                <c:ptCount val="1"/>
                <c:pt idx="0">
                  <c:v>Rahvaarv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xVal>
          <c:yVal>
            <c:numRef>
              <c:f>Rahvaarv!$B$6:$B$75</c:f>
              <c:numCache>
                <c:formatCode>#,##0</c:formatCode>
                <c:ptCount val="70"/>
                <c:pt idx="0">
                  <c:v>1022906</c:v>
                </c:pt>
                <c:pt idx="1">
                  <c:v>1049831</c:v>
                </c:pt>
                <c:pt idx="2">
                  <c:v>1073439</c:v>
                </c:pt>
                <c:pt idx="3">
                  <c:v>1092763</c:v>
                </c:pt>
                <c:pt idx="4">
                  <c:v>1120213</c:v>
                </c:pt>
                <c:pt idx="5">
                  <c:v>1137640</c:v>
                </c:pt>
                <c:pt idx="6">
                  <c:v>1150791</c:v>
                </c:pt>
                <c:pt idx="7">
                  <c:v>1165009</c:v>
                </c:pt>
                <c:pt idx="8">
                  <c:v>1178717</c:v>
                </c:pt>
                <c:pt idx="9">
                  <c:v>1191428</c:v>
                </c:pt>
                <c:pt idx="10">
                  <c:v>1206362</c:v>
                </c:pt>
                <c:pt idx="11">
                  <c:v>1216712</c:v>
                </c:pt>
                <c:pt idx="12">
                  <c:v>1233441</c:v>
                </c:pt>
                <c:pt idx="13">
                  <c:v>1249804</c:v>
                </c:pt>
                <c:pt idx="14">
                  <c:v>1267910</c:v>
                </c:pt>
                <c:pt idx="15">
                  <c:v>1286262</c:v>
                </c:pt>
                <c:pt idx="16">
                  <c:v>1302870</c:v>
                </c:pt>
                <c:pt idx="17">
                  <c:v>1314323</c:v>
                </c:pt>
                <c:pt idx="18">
                  <c:v>1323569</c:v>
                </c:pt>
                <c:pt idx="19">
                  <c:v>1338858</c:v>
                </c:pt>
                <c:pt idx="20">
                  <c:v>1351640</c:v>
                </c:pt>
                <c:pt idx="21">
                  <c:v>1368511</c:v>
                </c:pt>
                <c:pt idx="22">
                  <c:v>1385399</c:v>
                </c:pt>
                <c:pt idx="23">
                  <c:v>1399637</c:v>
                </c:pt>
                <c:pt idx="24">
                  <c:v>1412265</c:v>
                </c:pt>
                <c:pt idx="25">
                  <c:v>1424073</c:v>
                </c:pt>
                <c:pt idx="26">
                  <c:v>1434630</c:v>
                </c:pt>
                <c:pt idx="27">
                  <c:v>1444522</c:v>
                </c:pt>
                <c:pt idx="28">
                  <c:v>1455900</c:v>
                </c:pt>
                <c:pt idx="29">
                  <c:v>1464476</c:v>
                </c:pt>
                <c:pt idx="30">
                  <c:v>1472190</c:v>
                </c:pt>
                <c:pt idx="31">
                  <c:v>1482247</c:v>
                </c:pt>
                <c:pt idx="32">
                  <c:v>1493085</c:v>
                </c:pt>
                <c:pt idx="33">
                  <c:v>1503743</c:v>
                </c:pt>
                <c:pt idx="34">
                  <c:v>1513747</c:v>
                </c:pt>
                <c:pt idx="35">
                  <c:v>1523486</c:v>
                </c:pt>
                <c:pt idx="36">
                  <c:v>1534076</c:v>
                </c:pt>
                <c:pt idx="37">
                  <c:v>1546304</c:v>
                </c:pt>
                <c:pt idx="38">
                  <c:v>1558137</c:v>
                </c:pt>
                <c:pt idx="39">
                  <c:v>1565662</c:v>
                </c:pt>
                <c:pt idx="40">
                  <c:v>1570599</c:v>
                </c:pt>
                <c:pt idx="41">
                  <c:v>1567749</c:v>
                </c:pt>
                <c:pt idx="42">
                  <c:v>1554878</c:v>
                </c:pt>
                <c:pt idx="43">
                  <c:v>1511303</c:v>
                </c:pt>
                <c:pt idx="44">
                  <c:v>1476952</c:v>
                </c:pt>
                <c:pt idx="45">
                  <c:v>1448075</c:v>
                </c:pt>
                <c:pt idx="46">
                  <c:v>1425192</c:v>
                </c:pt>
                <c:pt idx="47">
                  <c:v>1405996</c:v>
                </c:pt>
                <c:pt idx="48">
                  <c:v>1393074</c:v>
                </c:pt>
                <c:pt idx="49">
                  <c:v>1379237</c:v>
                </c:pt>
                <c:pt idx="50">
                  <c:v>1401250</c:v>
                </c:pt>
                <c:pt idx="51">
                  <c:v>1392720</c:v>
                </c:pt>
                <c:pt idx="52">
                  <c:v>1383510</c:v>
                </c:pt>
                <c:pt idx="53">
                  <c:v>1375190</c:v>
                </c:pt>
                <c:pt idx="54">
                  <c:v>1366250</c:v>
                </c:pt>
                <c:pt idx="55">
                  <c:v>1358850</c:v>
                </c:pt>
                <c:pt idx="56">
                  <c:v>1350700</c:v>
                </c:pt>
                <c:pt idx="57">
                  <c:v>1342920</c:v>
                </c:pt>
                <c:pt idx="58">
                  <c:v>1338440</c:v>
                </c:pt>
                <c:pt idx="59">
                  <c:v>1335740</c:v>
                </c:pt>
                <c:pt idx="60">
                  <c:v>1333290</c:v>
                </c:pt>
                <c:pt idx="61">
                  <c:v>1329660</c:v>
                </c:pt>
                <c:pt idx="62">
                  <c:v>1325217</c:v>
                </c:pt>
                <c:pt idx="63">
                  <c:v>1320174</c:v>
                </c:pt>
                <c:pt idx="64">
                  <c:v>1315819</c:v>
                </c:pt>
                <c:pt idx="65">
                  <c:v>1313271</c:v>
                </c:pt>
                <c:pt idx="66">
                  <c:v>1315944</c:v>
                </c:pt>
                <c:pt idx="67">
                  <c:v>1315635</c:v>
                </c:pt>
                <c:pt idx="68">
                  <c:v>1319133</c:v>
                </c:pt>
                <c:pt idx="69">
                  <c:v>1324820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4-4013-BA8E-DC0C9FDC789F}"/>
            </c:ext>
          </c:extLst>
        </c:ser>
        <c:ser>
          <c:idx val="1"/>
          <c:order val="1"/>
          <c:tx>
            <c:strRef>
              <c:f>Rahvaarv!$E$5</c:f>
              <c:strCache>
                <c:ptCount val="1"/>
                <c:pt idx="0">
                  <c:v>Rahvaarvu juurdekasv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xVal>
          <c:yVal>
            <c:numRef>
              <c:f>Rahvaarv!$E$6:$E$75</c:f>
              <c:numCache>
                <c:formatCode>#,##0</c:formatCode>
                <c:ptCount val="70"/>
                <c:pt idx="0">
                  <c:v>26925</c:v>
                </c:pt>
                <c:pt idx="1">
                  <c:v>50533</c:v>
                </c:pt>
                <c:pt idx="2">
                  <c:v>69857</c:v>
                </c:pt>
                <c:pt idx="3">
                  <c:v>97307</c:v>
                </c:pt>
                <c:pt idx="4">
                  <c:v>114734</c:v>
                </c:pt>
                <c:pt idx="5">
                  <c:v>127885</c:v>
                </c:pt>
                <c:pt idx="6">
                  <c:v>142103</c:v>
                </c:pt>
                <c:pt idx="7">
                  <c:v>155811</c:v>
                </c:pt>
                <c:pt idx="8">
                  <c:v>168522</c:v>
                </c:pt>
                <c:pt idx="9">
                  <c:v>183456</c:v>
                </c:pt>
                <c:pt idx="10">
                  <c:v>193806</c:v>
                </c:pt>
                <c:pt idx="11">
                  <c:v>210535</c:v>
                </c:pt>
                <c:pt idx="12">
                  <c:v>226898</c:v>
                </c:pt>
                <c:pt idx="13">
                  <c:v>245004</c:v>
                </c:pt>
                <c:pt idx="14">
                  <c:v>263356</c:v>
                </c:pt>
                <c:pt idx="15">
                  <c:v>279964</c:v>
                </c:pt>
                <c:pt idx="16">
                  <c:v>291417</c:v>
                </c:pt>
                <c:pt idx="17">
                  <c:v>300663</c:v>
                </c:pt>
                <c:pt idx="18">
                  <c:v>315952</c:v>
                </c:pt>
                <c:pt idx="19">
                  <c:v>328734</c:v>
                </c:pt>
                <c:pt idx="20">
                  <c:v>345605</c:v>
                </c:pt>
                <c:pt idx="21">
                  <c:v>362493</c:v>
                </c:pt>
                <c:pt idx="22">
                  <c:v>376731</c:v>
                </c:pt>
                <c:pt idx="23">
                  <c:v>389359</c:v>
                </c:pt>
                <c:pt idx="24">
                  <c:v>401167</c:v>
                </c:pt>
                <c:pt idx="25">
                  <c:v>411724</c:v>
                </c:pt>
                <c:pt idx="26">
                  <c:v>421616</c:v>
                </c:pt>
                <c:pt idx="27">
                  <c:v>432994</c:v>
                </c:pt>
                <c:pt idx="28">
                  <c:v>441570</c:v>
                </c:pt>
                <c:pt idx="29">
                  <c:v>449284</c:v>
                </c:pt>
                <c:pt idx="30">
                  <c:v>459341</c:v>
                </c:pt>
                <c:pt idx="31">
                  <c:v>470179</c:v>
                </c:pt>
                <c:pt idx="32">
                  <c:v>480837</c:v>
                </c:pt>
                <c:pt idx="33">
                  <c:v>490841</c:v>
                </c:pt>
                <c:pt idx="34">
                  <c:v>500580</c:v>
                </c:pt>
                <c:pt idx="35">
                  <c:v>511170</c:v>
                </c:pt>
                <c:pt idx="36">
                  <c:v>523398</c:v>
                </c:pt>
                <c:pt idx="37">
                  <c:v>535231</c:v>
                </c:pt>
                <c:pt idx="38">
                  <c:v>542756</c:v>
                </c:pt>
                <c:pt idx="39">
                  <c:v>547693</c:v>
                </c:pt>
                <c:pt idx="40">
                  <c:v>544843</c:v>
                </c:pt>
                <c:pt idx="41">
                  <c:v>531972</c:v>
                </c:pt>
                <c:pt idx="42">
                  <c:v>488397</c:v>
                </c:pt>
                <c:pt idx="43">
                  <c:v>454046</c:v>
                </c:pt>
                <c:pt idx="44">
                  <c:v>425169</c:v>
                </c:pt>
                <c:pt idx="45">
                  <c:v>402286</c:v>
                </c:pt>
                <c:pt idx="46">
                  <c:v>383090</c:v>
                </c:pt>
                <c:pt idx="47">
                  <c:v>370168</c:v>
                </c:pt>
                <c:pt idx="48">
                  <c:v>356331</c:v>
                </c:pt>
                <c:pt idx="49">
                  <c:v>378344</c:v>
                </c:pt>
                <c:pt idx="50">
                  <c:v>369814</c:v>
                </c:pt>
                <c:pt idx="51">
                  <c:v>360604</c:v>
                </c:pt>
                <c:pt idx="52">
                  <c:v>352284</c:v>
                </c:pt>
                <c:pt idx="53">
                  <c:v>343344</c:v>
                </c:pt>
                <c:pt idx="54">
                  <c:v>335944</c:v>
                </c:pt>
                <c:pt idx="55">
                  <c:v>327794</c:v>
                </c:pt>
                <c:pt idx="56">
                  <c:v>320014</c:v>
                </c:pt>
                <c:pt idx="57">
                  <c:v>315534</c:v>
                </c:pt>
                <c:pt idx="58">
                  <c:v>312834</c:v>
                </c:pt>
                <c:pt idx="59">
                  <c:v>310384</c:v>
                </c:pt>
                <c:pt idx="60">
                  <c:v>306754</c:v>
                </c:pt>
                <c:pt idx="61">
                  <c:v>302311</c:v>
                </c:pt>
                <c:pt idx="62">
                  <c:v>297268</c:v>
                </c:pt>
                <c:pt idx="63">
                  <c:v>292913</c:v>
                </c:pt>
                <c:pt idx="64">
                  <c:v>290365</c:v>
                </c:pt>
                <c:pt idx="65">
                  <c:v>293038</c:v>
                </c:pt>
                <c:pt idx="66">
                  <c:v>292729</c:v>
                </c:pt>
                <c:pt idx="67">
                  <c:v>296227</c:v>
                </c:pt>
                <c:pt idx="68">
                  <c:v>301914</c:v>
                </c:pt>
                <c:pt idx="69">
                  <c:v>306070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4-4013-BA8E-DC0C9FDC7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987951"/>
        <c:axId val="809120543"/>
      </c:scatterChart>
      <c:scatterChart>
        <c:scatterStyle val="lineMarker"/>
        <c:varyColors val="0"/>
        <c:ser>
          <c:idx val="2"/>
          <c:order val="2"/>
          <c:tx>
            <c:strRef>
              <c:f>Rahvaarv!$H$5</c:f>
              <c:strCache>
                <c:ptCount val="1"/>
                <c:pt idx="0">
                  <c:v>Rahvaarvu jkt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xVal>
          <c:yVal>
            <c:numRef>
              <c:f>Rahvaarv!$H$6:$H$75</c:f>
              <c:numCache>
                <c:formatCode>0.00%</c:formatCode>
                <c:ptCount val="70"/>
                <c:pt idx="0">
                  <c:v>2.6322066739270275E-2</c:v>
                </c:pt>
                <c:pt idx="1">
                  <c:v>2.248742892903715E-2</c:v>
                </c:pt>
                <c:pt idx="2">
                  <c:v>1.8001954465973382E-2</c:v>
                </c:pt>
                <c:pt idx="3">
                  <c:v>2.5119810974566305E-2</c:v>
                </c:pt>
                <c:pt idx="4">
                  <c:v>1.5556862846619349E-2</c:v>
                </c:pt>
                <c:pt idx="5">
                  <c:v>1.1559895924897156E-2</c:v>
                </c:pt>
                <c:pt idx="6">
                  <c:v>1.2354980183195733E-2</c:v>
                </c:pt>
                <c:pt idx="7">
                  <c:v>1.1766432705670085E-2</c:v>
                </c:pt>
                <c:pt idx="8">
                  <c:v>1.0783758951470115E-2</c:v>
                </c:pt>
                <c:pt idx="9">
                  <c:v>1.253453838586973E-2</c:v>
                </c:pt>
                <c:pt idx="10">
                  <c:v>8.5795142751512402E-3</c:v>
                </c:pt>
                <c:pt idx="11">
                  <c:v>1.3749350709124263E-2</c:v>
                </c:pt>
                <c:pt idx="12">
                  <c:v>1.3266139199199637E-2</c:v>
                </c:pt>
                <c:pt idx="13">
                  <c:v>1.4487071572822618E-2</c:v>
                </c:pt>
                <c:pt idx="14">
                  <c:v>1.447421346941029E-2</c:v>
                </c:pt>
                <c:pt idx="15">
                  <c:v>1.2911832892521119E-2</c:v>
                </c:pt>
                <c:pt idx="16">
                  <c:v>8.7905930752876348E-3</c:v>
                </c:pt>
                <c:pt idx="17">
                  <c:v>7.0348004257705299E-3</c:v>
                </c:pt>
                <c:pt idx="18">
                  <c:v>1.1551343375373705E-2</c:v>
                </c:pt>
                <c:pt idx="19">
                  <c:v>9.5469422448086361E-3</c:v>
                </c:pt>
                <c:pt idx="20">
                  <c:v>1.2481873871740996E-2</c:v>
                </c:pt>
                <c:pt idx="21">
                  <c:v>1.2340419623956256E-2</c:v>
                </c:pt>
                <c:pt idx="22">
                  <c:v>1.0277183684988946E-2</c:v>
                </c:pt>
                <c:pt idx="23">
                  <c:v>9.0223393637064459E-3</c:v>
                </c:pt>
                <c:pt idx="24">
                  <c:v>8.3610370574927519E-3</c:v>
                </c:pt>
                <c:pt idx="25">
                  <c:v>7.4132435626544429E-3</c:v>
                </c:pt>
                <c:pt idx="26">
                  <c:v>6.8951576364637574E-3</c:v>
                </c:pt>
                <c:pt idx="27">
                  <c:v>7.8766540073463755E-3</c:v>
                </c:pt>
                <c:pt idx="28">
                  <c:v>5.890514458410605E-3</c:v>
                </c:pt>
                <c:pt idx="29">
                  <c:v>5.2674130542255384E-3</c:v>
                </c:pt>
                <c:pt idx="30">
                  <c:v>6.8313193269890432E-3</c:v>
                </c:pt>
                <c:pt idx="31">
                  <c:v>7.3118717730580665E-3</c:v>
                </c:pt>
                <c:pt idx="32">
                  <c:v>7.1382406226035353E-3</c:v>
                </c:pt>
                <c:pt idx="33">
                  <c:v>6.6527325480484362E-3</c:v>
                </c:pt>
                <c:pt idx="34">
                  <c:v>6.4337039148549919E-3</c:v>
                </c:pt>
                <c:pt idx="35">
                  <c:v>6.9511633188621361E-3</c:v>
                </c:pt>
                <c:pt idx="36">
                  <c:v>7.9709219099966359E-3</c:v>
                </c:pt>
                <c:pt idx="37">
                  <c:v>7.6524409171805806E-3</c:v>
                </c:pt>
                <c:pt idx="38">
                  <c:v>4.8294854688644192E-3</c:v>
                </c:pt>
                <c:pt idx="39">
                  <c:v>3.1532987324211737E-3</c:v>
                </c:pt>
                <c:pt idx="40">
                  <c:v>-1.8145943044660031E-3</c:v>
                </c:pt>
                <c:pt idx="41">
                  <c:v>-8.2098601242928549E-3</c:v>
                </c:pt>
                <c:pt idx="42">
                  <c:v>-2.8024706761559427E-2</c:v>
                </c:pt>
                <c:pt idx="43">
                  <c:v>-2.2729393113095124E-2</c:v>
                </c:pt>
                <c:pt idx="44">
                  <c:v>-1.9551752528179655E-2</c:v>
                </c:pt>
                <c:pt idx="45">
                  <c:v>-1.580235830326468E-2</c:v>
                </c:pt>
                <c:pt idx="46">
                  <c:v>-1.3469062414046669E-2</c:v>
                </c:pt>
                <c:pt idx="47">
                  <c:v>-9.1906378112028772E-3</c:v>
                </c:pt>
                <c:pt idx="48">
                  <c:v>-9.9327099637205197E-3</c:v>
                </c:pt>
                <c:pt idx="49">
                  <c:v>1.5960273687553334E-2</c:v>
                </c:pt>
                <c:pt idx="50">
                  <c:v>-6.0874219446922393E-3</c:v>
                </c:pt>
                <c:pt idx="51">
                  <c:v>-6.6129588144063414E-3</c:v>
                </c:pt>
                <c:pt idx="52">
                  <c:v>-6.0136898179268669E-3</c:v>
                </c:pt>
                <c:pt idx="53">
                  <c:v>-6.5009198728902913E-3</c:v>
                </c:pt>
                <c:pt idx="54">
                  <c:v>-5.4162854528819766E-3</c:v>
                </c:pt>
                <c:pt idx="55">
                  <c:v>-5.9977186591603192E-3</c:v>
                </c:pt>
                <c:pt idx="56">
                  <c:v>-5.7599763085807356E-3</c:v>
                </c:pt>
                <c:pt idx="57">
                  <c:v>-3.3360140589163913E-3</c:v>
                </c:pt>
                <c:pt idx="58">
                  <c:v>-2.0172738411882488E-3</c:v>
                </c:pt>
                <c:pt idx="59">
                  <c:v>-1.8341892883345561E-3</c:v>
                </c:pt>
                <c:pt idx="60">
                  <c:v>-2.722588484125734E-3</c:v>
                </c:pt>
                <c:pt idx="61">
                  <c:v>-3.3414557104823788E-3</c:v>
                </c:pt>
                <c:pt idx="62">
                  <c:v>-3.8054145094727882E-3</c:v>
                </c:pt>
                <c:pt idx="63">
                  <c:v>-3.2988075814248726E-3</c:v>
                </c:pt>
                <c:pt idx="64">
                  <c:v>-1.9364365463638996E-3</c:v>
                </c:pt>
                <c:pt idx="65">
                  <c:v>2.0353757906783902E-3</c:v>
                </c:pt>
                <c:pt idx="66">
                  <c:v>-2.3481242362896902E-4</c:v>
                </c:pt>
                <c:pt idx="67">
                  <c:v>2.6587921421974939E-3</c:v>
                </c:pt>
                <c:pt idx="68">
                  <c:v>4.3111649848802209E-3</c:v>
                </c:pt>
                <c:pt idx="69">
                  <c:v>3.1370299361422683E-3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B4-4013-BA8E-DC0C9FDC7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764959"/>
        <c:axId val="702765791"/>
      </c:scatterChart>
      <c:valAx>
        <c:axId val="69898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9120543"/>
        <c:crosses val="autoZero"/>
        <c:crossBetween val="midCat"/>
      </c:valAx>
      <c:valAx>
        <c:axId val="80912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698987951"/>
        <c:crosses val="autoZero"/>
        <c:crossBetween val="midCat"/>
      </c:valAx>
      <c:valAx>
        <c:axId val="70276579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02764959"/>
        <c:crosses val="max"/>
        <c:crossBetween val="midCat"/>
      </c:valAx>
      <c:valAx>
        <c:axId val="7027649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76579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Rahavaarv mehed ja naised</a:t>
            </a:r>
          </a:p>
        </c:rich>
      </c:tx>
      <c:layout>
        <c:manualLayout>
          <c:xMode val="edge"/>
          <c:yMode val="edge"/>
          <c:x val="0.3289374453193351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Rahvaarv!$A$5</c:f>
              <c:strCache>
                <c:ptCount val="1"/>
                <c:pt idx="0">
                  <c:v>Aasta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Rahvaarv!$A$6:$A$75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C6-44C9-90B0-CCCC0A14211E}"/>
            </c:ext>
          </c:extLst>
        </c:ser>
        <c:ser>
          <c:idx val="1"/>
          <c:order val="1"/>
          <c:tx>
            <c:strRef>
              <c:f>Rahvaarv!$C$5</c:f>
              <c:strCache>
                <c:ptCount val="1"/>
                <c:pt idx="0">
                  <c:v>Mehed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Rahvaarv!$C$6:$C$75</c:f>
              <c:numCache>
                <c:formatCode>#,##0</c:formatCode>
                <c:ptCount val="70"/>
                <c:pt idx="0">
                  <c:v>432506</c:v>
                </c:pt>
                <c:pt idx="1">
                  <c:v>447177</c:v>
                </c:pt>
                <c:pt idx="2">
                  <c:v>460175</c:v>
                </c:pt>
                <c:pt idx="3">
                  <c:v>470927</c:v>
                </c:pt>
                <c:pt idx="4">
                  <c:v>486088</c:v>
                </c:pt>
                <c:pt idx="5">
                  <c:v>496035</c:v>
                </c:pt>
                <c:pt idx="6">
                  <c:v>503586</c:v>
                </c:pt>
                <c:pt idx="7">
                  <c:v>507687</c:v>
                </c:pt>
                <c:pt idx="8">
                  <c:v>515564</c:v>
                </c:pt>
                <c:pt idx="9">
                  <c:v>523118</c:v>
                </c:pt>
                <c:pt idx="10">
                  <c:v>532034</c:v>
                </c:pt>
                <c:pt idx="11">
                  <c:v>538783</c:v>
                </c:pt>
                <c:pt idx="12">
                  <c:v>547734</c:v>
                </c:pt>
                <c:pt idx="13">
                  <c:v>557386</c:v>
                </c:pt>
                <c:pt idx="14">
                  <c:v>567580</c:v>
                </c:pt>
                <c:pt idx="15">
                  <c:v>578142</c:v>
                </c:pt>
                <c:pt idx="16">
                  <c:v>588549</c:v>
                </c:pt>
                <c:pt idx="17">
                  <c:v>595864</c:v>
                </c:pt>
                <c:pt idx="18">
                  <c:v>601452</c:v>
                </c:pt>
                <c:pt idx="19">
                  <c:v>611290</c:v>
                </c:pt>
                <c:pt idx="20">
                  <c:v>618455</c:v>
                </c:pt>
                <c:pt idx="21">
                  <c:v>626720</c:v>
                </c:pt>
                <c:pt idx="22">
                  <c:v>635786</c:v>
                </c:pt>
                <c:pt idx="23">
                  <c:v>643439</c:v>
                </c:pt>
                <c:pt idx="24">
                  <c:v>650352</c:v>
                </c:pt>
                <c:pt idx="25">
                  <c:v>656622</c:v>
                </c:pt>
                <c:pt idx="26">
                  <c:v>662555</c:v>
                </c:pt>
                <c:pt idx="27">
                  <c:v>667676</c:v>
                </c:pt>
                <c:pt idx="28">
                  <c:v>673379</c:v>
                </c:pt>
                <c:pt idx="29">
                  <c:v>677274</c:v>
                </c:pt>
                <c:pt idx="30">
                  <c:v>681573</c:v>
                </c:pt>
                <c:pt idx="31">
                  <c:v>686506</c:v>
                </c:pt>
                <c:pt idx="32">
                  <c:v>692408</c:v>
                </c:pt>
                <c:pt idx="33">
                  <c:v>697982</c:v>
                </c:pt>
                <c:pt idx="34">
                  <c:v>703214</c:v>
                </c:pt>
                <c:pt idx="35">
                  <c:v>708088</c:v>
                </c:pt>
                <c:pt idx="36">
                  <c:v>713979</c:v>
                </c:pt>
                <c:pt idx="37">
                  <c:v>720578</c:v>
                </c:pt>
                <c:pt idx="38">
                  <c:v>727183</c:v>
                </c:pt>
                <c:pt idx="39">
                  <c:v>731392</c:v>
                </c:pt>
                <c:pt idx="40">
                  <c:v>734538</c:v>
                </c:pt>
                <c:pt idx="41">
                  <c:v>733549</c:v>
                </c:pt>
                <c:pt idx="42">
                  <c:v>726755</c:v>
                </c:pt>
                <c:pt idx="43">
                  <c:v>703305</c:v>
                </c:pt>
                <c:pt idx="44">
                  <c:v>686000</c:v>
                </c:pt>
                <c:pt idx="45">
                  <c:v>671264</c:v>
                </c:pt>
                <c:pt idx="46">
                  <c:v>659355</c:v>
                </c:pt>
                <c:pt idx="47">
                  <c:v>649490</c:v>
                </c:pt>
                <c:pt idx="48">
                  <c:v>642999</c:v>
                </c:pt>
                <c:pt idx="49">
                  <c:v>636259</c:v>
                </c:pt>
                <c:pt idx="50">
                  <c:v>653080</c:v>
                </c:pt>
                <c:pt idx="51">
                  <c:v>649070</c:v>
                </c:pt>
                <c:pt idx="52">
                  <c:v>644300</c:v>
                </c:pt>
                <c:pt idx="53">
                  <c:v>639990</c:v>
                </c:pt>
                <c:pt idx="54">
                  <c:v>635450</c:v>
                </c:pt>
                <c:pt idx="55">
                  <c:v>631710</c:v>
                </c:pt>
                <c:pt idx="56">
                  <c:v>627930</c:v>
                </c:pt>
                <c:pt idx="57">
                  <c:v>624260</c:v>
                </c:pt>
                <c:pt idx="58">
                  <c:v>622050</c:v>
                </c:pt>
                <c:pt idx="59">
                  <c:v>621320</c:v>
                </c:pt>
                <c:pt idx="60">
                  <c:v>620800</c:v>
                </c:pt>
                <c:pt idx="61">
                  <c:v>619700</c:v>
                </c:pt>
                <c:pt idx="62">
                  <c:v>618138</c:v>
                </c:pt>
                <c:pt idx="63">
                  <c:v>616167</c:v>
                </c:pt>
                <c:pt idx="64">
                  <c:v>614919</c:v>
                </c:pt>
                <c:pt idx="65">
                  <c:v>614389</c:v>
                </c:pt>
                <c:pt idx="66">
                  <c:v>616708</c:v>
                </c:pt>
                <c:pt idx="67">
                  <c:v>617538</c:v>
                </c:pt>
                <c:pt idx="68">
                  <c:v>621084</c:v>
                </c:pt>
                <c:pt idx="69">
                  <c:v>625635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6-44C9-90B0-CCCC0A14211E}"/>
            </c:ext>
          </c:extLst>
        </c:ser>
        <c:ser>
          <c:idx val="2"/>
          <c:order val="2"/>
          <c:tx>
            <c:strRef>
              <c:f>Rahvaarv!$D$5</c:f>
              <c:strCache>
                <c:ptCount val="1"/>
                <c:pt idx="0">
                  <c:v>Naised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Rahvaarv!$D$6:$D$75</c:f>
              <c:numCache>
                <c:formatCode>#,##0</c:formatCode>
                <c:ptCount val="70"/>
                <c:pt idx="0">
                  <c:v>590400</c:v>
                </c:pt>
                <c:pt idx="1">
                  <c:v>602654</c:v>
                </c:pt>
                <c:pt idx="2">
                  <c:v>613264</c:v>
                </c:pt>
                <c:pt idx="3">
                  <c:v>621836</c:v>
                </c:pt>
                <c:pt idx="4">
                  <c:v>634125</c:v>
                </c:pt>
                <c:pt idx="5">
                  <c:v>641605</c:v>
                </c:pt>
                <c:pt idx="6">
                  <c:v>647205</c:v>
                </c:pt>
                <c:pt idx="7">
                  <c:v>657322</c:v>
                </c:pt>
                <c:pt idx="8">
                  <c:v>663153</c:v>
                </c:pt>
                <c:pt idx="9">
                  <c:v>668310</c:v>
                </c:pt>
                <c:pt idx="10">
                  <c:v>674328</c:v>
                </c:pt>
                <c:pt idx="11">
                  <c:v>677929</c:v>
                </c:pt>
                <c:pt idx="12">
                  <c:v>685707</c:v>
                </c:pt>
                <c:pt idx="13">
                  <c:v>692418</c:v>
                </c:pt>
                <c:pt idx="14">
                  <c:v>700330</c:v>
                </c:pt>
                <c:pt idx="15">
                  <c:v>708120</c:v>
                </c:pt>
                <c:pt idx="16">
                  <c:v>714321</c:v>
                </c:pt>
                <c:pt idx="17">
                  <c:v>718459</c:v>
                </c:pt>
                <c:pt idx="18">
                  <c:v>722117</c:v>
                </c:pt>
                <c:pt idx="19">
                  <c:v>727568</c:v>
                </c:pt>
                <c:pt idx="20">
                  <c:v>733185</c:v>
                </c:pt>
                <c:pt idx="21">
                  <c:v>741791</c:v>
                </c:pt>
                <c:pt idx="22">
                  <c:v>749613</c:v>
                </c:pt>
                <c:pt idx="23">
                  <c:v>756198</c:v>
                </c:pt>
                <c:pt idx="24">
                  <c:v>761913</c:v>
                </c:pt>
                <c:pt idx="25">
                  <c:v>767451</c:v>
                </c:pt>
                <c:pt idx="26">
                  <c:v>772075</c:v>
                </c:pt>
                <c:pt idx="27">
                  <c:v>776846</c:v>
                </c:pt>
                <c:pt idx="28">
                  <c:v>782521</c:v>
                </c:pt>
                <c:pt idx="29">
                  <c:v>787202</c:v>
                </c:pt>
                <c:pt idx="30">
                  <c:v>790617</c:v>
                </c:pt>
                <c:pt idx="31">
                  <c:v>795741</c:v>
                </c:pt>
                <c:pt idx="32">
                  <c:v>800677</c:v>
                </c:pt>
                <c:pt idx="33">
                  <c:v>805761</c:v>
                </c:pt>
                <c:pt idx="34">
                  <c:v>810533</c:v>
                </c:pt>
                <c:pt idx="35">
                  <c:v>815398</c:v>
                </c:pt>
                <c:pt idx="36">
                  <c:v>820097</c:v>
                </c:pt>
                <c:pt idx="37">
                  <c:v>825726</c:v>
                </c:pt>
                <c:pt idx="38">
                  <c:v>830954</c:v>
                </c:pt>
                <c:pt idx="39">
                  <c:v>834270</c:v>
                </c:pt>
                <c:pt idx="40">
                  <c:v>836061</c:v>
                </c:pt>
                <c:pt idx="41">
                  <c:v>834200</c:v>
                </c:pt>
                <c:pt idx="42">
                  <c:v>828123</c:v>
                </c:pt>
                <c:pt idx="43">
                  <c:v>807998</c:v>
                </c:pt>
                <c:pt idx="44">
                  <c:v>790952</c:v>
                </c:pt>
                <c:pt idx="45">
                  <c:v>776811</c:v>
                </c:pt>
                <c:pt idx="46">
                  <c:v>765837</c:v>
                </c:pt>
                <c:pt idx="47">
                  <c:v>756506</c:v>
                </c:pt>
                <c:pt idx="48">
                  <c:v>750075</c:v>
                </c:pt>
                <c:pt idx="49">
                  <c:v>742978</c:v>
                </c:pt>
                <c:pt idx="50">
                  <c:v>748170</c:v>
                </c:pt>
                <c:pt idx="51">
                  <c:v>743650</c:v>
                </c:pt>
                <c:pt idx="52">
                  <c:v>739210</c:v>
                </c:pt>
                <c:pt idx="53">
                  <c:v>735200</c:v>
                </c:pt>
                <c:pt idx="54">
                  <c:v>730800</c:v>
                </c:pt>
                <c:pt idx="55">
                  <c:v>727140</c:v>
                </c:pt>
                <c:pt idx="56">
                  <c:v>722770</c:v>
                </c:pt>
                <c:pt idx="57">
                  <c:v>718660</c:v>
                </c:pt>
                <c:pt idx="58">
                  <c:v>716390</c:v>
                </c:pt>
                <c:pt idx="59">
                  <c:v>714420</c:v>
                </c:pt>
                <c:pt idx="60">
                  <c:v>712490</c:v>
                </c:pt>
                <c:pt idx="61">
                  <c:v>709960</c:v>
                </c:pt>
                <c:pt idx="62">
                  <c:v>707079</c:v>
                </c:pt>
                <c:pt idx="63">
                  <c:v>704007</c:v>
                </c:pt>
                <c:pt idx="64">
                  <c:v>700900</c:v>
                </c:pt>
                <c:pt idx="65">
                  <c:v>698882</c:v>
                </c:pt>
                <c:pt idx="66">
                  <c:v>699236</c:v>
                </c:pt>
                <c:pt idx="67">
                  <c:v>698097</c:v>
                </c:pt>
                <c:pt idx="68">
                  <c:v>698049</c:v>
                </c:pt>
                <c:pt idx="69">
                  <c:v>699185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C6-44C9-90B0-CCCC0A14211E}"/>
            </c:ext>
          </c:extLst>
        </c:ser>
        <c:ser>
          <c:idx val="3"/>
          <c:order val="3"/>
          <c:tx>
            <c:strRef>
              <c:f>Rahvaarv!$F$5</c:f>
              <c:strCache>
                <c:ptCount val="1"/>
                <c:pt idx="0">
                  <c:v>Mehed juurdekasv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Rahvaarv!$F$6:$F$73</c:f>
              <c:numCache>
                <c:formatCode>#,##0</c:formatCode>
                <c:ptCount val="68"/>
                <c:pt idx="0">
                  <c:v>14671</c:v>
                </c:pt>
                <c:pt idx="1">
                  <c:v>27669</c:v>
                </c:pt>
                <c:pt idx="2">
                  <c:v>38421</c:v>
                </c:pt>
                <c:pt idx="3">
                  <c:v>53582</c:v>
                </c:pt>
                <c:pt idx="4">
                  <c:v>63529</c:v>
                </c:pt>
                <c:pt idx="5">
                  <c:v>71080</c:v>
                </c:pt>
                <c:pt idx="6">
                  <c:v>75181</c:v>
                </c:pt>
                <c:pt idx="7">
                  <c:v>83058</c:v>
                </c:pt>
                <c:pt idx="8">
                  <c:v>90612</c:v>
                </c:pt>
                <c:pt idx="9">
                  <c:v>99528</c:v>
                </c:pt>
                <c:pt idx="10">
                  <c:v>106277</c:v>
                </c:pt>
                <c:pt idx="11">
                  <c:v>115228</c:v>
                </c:pt>
                <c:pt idx="12">
                  <c:v>124880</c:v>
                </c:pt>
                <c:pt idx="13">
                  <c:v>135074</c:v>
                </c:pt>
                <c:pt idx="14">
                  <c:v>145636</c:v>
                </c:pt>
                <c:pt idx="15">
                  <c:v>156043</c:v>
                </c:pt>
                <c:pt idx="16">
                  <c:v>163358</c:v>
                </c:pt>
                <c:pt idx="17">
                  <c:v>168946</c:v>
                </c:pt>
                <c:pt idx="18">
                  <c:v>178784</c:v>
                </c:pt>
                <c:pt idx="19">
                  <c:v>185949</c:v>
                </c:pt>
                <c:pt idx="20">
                  <c:v>194214</c:v>
                </c:pt>
                <c:pt idx="21">
                  <c:v>203280</c:v>
                </c:pt>
                <c:pt idx="22">
                  <c:v>210933</c:v>
                </c:pt>
                <c:pt idx="23">
                  <c:v>217846</c:v>
                </c:pt>
                <c:pt idx="24">
                  <c:v>224116</c:v>
                </c:pt>
                <c:pt idx="25">
                  <c:v>230049</c:v>
                </c:pt>
                <c:pt idx="26">
                  <c:v>235170</c:v>
                </c:pt>
                <c:pt idx="27">
                  <c:v>240873</c:v>
                </c:pt>
                <c:pt idx="28">
                  <c:v>244768</c:v>
                </c:pt>
                <c:pt idx="29">
                  <c:v>249067</c:v>
                </c:pt>
                <c:pt idx="30">
                  <c:v>254000</c:v>
                </c:pt>
                <c:pt idx="31">
                  <c:v>259902</c:v>
                </c:pt>
                <c:pt idx="32">
                  <c:v>265476</c:v>
                </c:pt>
                <c:pt idx="33">
                  <c:v>270708</c:v>
                </c:pt>
                <c:pt idx="34">
                  <c:v>275582</c:v>
                </c:pt>
                <c:pt idx="35">
                  <c:v>281473</c:v>
                </c:pt>
                <c:pt idx="36">
                  <c:v>288072</c:v>
                </c:pt>
                <c:pt idx="37">
                  <c:v>294677</c:v>
                </c:pt>
                <c:pt idx="38">
                  <c:v>298886</c:v>
                </c:pt>
                <c:pt idx="39">
                  <c:v>302032</c:v>
                </c:pt>
                <c:pt idx="40">
                  <c:v>301043</c:v>
                </c:pt>
                <c:pt idx="41">
                  <c:v>294249</c:v>
                </c:pt>
                <c:pt idx="42">
                  <c:v>270799</c:v>
                </c:pt>
                <c:pt idx="43">
                  <c:v>253494</c:v>
                </c:pt>
                <c:pt idx="44">
                  <c:v>238758</c:v>
                </c:pt>
                <c:pt idx="45">
                  <c:v>226849</c:v>
                </c:pt>
                <c:pt idx="46">
                  <c:v>216984</c:v>
                </c:pt>
                <c:pt idx="47">
                  <c:v>210493</c:v>
                </c:pt>
                <c:pt idx="48">
                  <c:v>203753</c:v>
                </c:pt>
                <c:pt idx="49">
                  <c:v>220574</c:v>
                </c:pt>
                <c:pt idx="50">
                  <c:v>216564</c:v>
                </c:pt>
                <c:pt idx="51">
                  <c:v>211794</c:v>
                </c:pt>
                <c:pt idx="52">
                  <c:v>207484</c:v>
                </c:pt>
                <c:pt idx="53">
                  <c:v>202944</c:v>
                </c:pt>
                <c:pt idx="54">
                  <c:v>199204</c:v>
                </c:pt>
                <c:pt idx="55">
                  <c:v>195424</c:v>
                </c:pt>
                <c:pt idx="56">
                  <c:v>191754</c:v>
                </c:pt>
                <c:pt idx="57">
                  <c:v>189544</c:v>
                </c:pt>
                <c:pt idx="58">
                  <c:v>188814</c:v>
                </c:pt>
                <c:pt idx="59">
                  <c:v>188294</c:v>
                </c:pt>
                <c:pt idx="60">
                  <c:v>187194</c:v>
                </c:pt>
                <c:pt idx="61">
                  <c:v>185632</c:v>
                </c:pt>
                <c:pt idx="62">
                  <c:v>183661</c:v>
                </c:pt>
                <c:pt idx="63">
                  <c:v>182413</c:v>
                </c:pt>
                <c:pt idx="64">
                  <c:v>181883</c:v>
                </c:pt>
                <c:pt idx="65">
                  <c:v>184202</c:v>
                </c:pt>
                <c:pt idx="66">
                  <c:v>185032</c:v>
                </c:pt>
                <c:pt idx="67">
                  <c:v>188578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C6-44C9-90B0-CCCC0A14211E}"/>
            </c:ext>
          </c:extLst>
        </c:ser>
        <c:ser>
          <c:idx val="4"/>
          <c:order val="4"/>
          <c:tx>
            <c:strRef>
              <c:f>Rahvaarv!$G$5</c:f>
              <c:strCache>
                <c:ptCount val="1"/>
                <c:pt idx="0">
                  <c:v>Naised juurdekasv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Rahvaarv!$G$6:$G$73</c:f>
              <c:numCache>
                <c:formatCode>#,##0</c:formatCode>
                <c:ptCount val="68"/>
                <c:pt idx="0">
                  <c:v>12254</c:v>
                </c:pt>
                <c:pt idx="1">
                  <c:v>22864</c:v>
                </c:pt>
                <c:pt idx="2">
                  <c:v>31436</c:v>
                </c:pt>
                <c:pt idx="3">
                  <c:v>43725</c:v>
                </c:pt>
                <c:pt idx="4">
                  <c:v>51205</c:v>
                </c:pt>
                <c:pt idx="5">
                  <c:v>56805</c:v>
                </c:pt>
                <c:pt idx="6">
                  <c:v>66922</c:v>
                </c:pt>
                <c:pt idx="7">
                  <c:v>72753</c:v>
                </c:pt>
                <c:pt idx="8">
                  <c:v>77910</c:v>
                </c:pt>
                <c:pt idx="9">
                  <c:v>83928</c:v>
                </c:pt>
                <c:pt idx="10">
                  <c:v>87529</c:v>
                </c:pt>
                <c:pt idx="11">
                  <c:v>95307</c:v>
                </c:pt>
                <c:pt idx="12">
                  <c:v>102018</c:v>
                </c:pt>
                <c:pt idx="13">
                  <c:v>109930</c:v>
                </c:pt>
                <c:pt idx="14">
                  <c:v>117720</c:v>
                </c:pt>
                <c:pt idx="15">
                  <c:v>123921</c:v>
                </c:pt>
                <c:pt idx="16">
                  <c:v>128059</c:v>
                </c:pt>
                <c:pt idx="17">
                  <c:v>131717</c:v>
                </c:pt>
                <c:pt idx="18">
                  <c:v>137168</c:v>
                </c:pt>
                <c:pt idx="19">
                  <c:v>142785</c:v>
                </c:pt>
                <c:pt idx="20">
                  <c:v>151391</c:v>
                </c:pt>
                <c:pt idx="21">
                  <c:v>159213</c:v>
                </c:pt>
                <c:pt idx="22">
                  <c:v>165798</c:v>
                </c:pt>
                <c:pt idx="23">
                  <c:v>171513</c:v>
                </c:pt>
                <c:pt idx="24">
                  <c:v>177051</c:v>
                </c:pt>
                <c:pt idx="25">
                  <c:v>181675</c:v>
                </c:pt>
                <c:pt idx="26">
                  <c:v>186446</c:v>
                </c:pt>
                <c:pt idx="27">
                  <c:v>192121</c:v>
                </c:pt>
                <c:pt idx="28">
                  <c:v>196802</c:v>
                </c:pt>
                <c:pt idx="29">
                  <c:v>200217</c:v>
                </c:pt>
                <c:pt idx="30">
                  <c:v>205341</c:v>
                </c:pt>
                <c:pt idx="31">
                  <c:v>210277</c:v>
                </c:pt>
                <c:pt idx="32">
                  <c:v>215361</c:v>
                </c:pt>
                <c:pt idx="33">
                  <c:v>220133</c:v>
                </c:pt>
                <c:pt idx="34">
                  <c:v>224998</c:v>
                </c:pt>
                <c:pt idx="35">
                  <c:v>229697</c:v>
                </c:pt>
                <c:pt idx="36">
                  <c:v>235326</c:v>
                </c:pt>
                <c:pt idx="37">
                  <c:v>240554</c:v>
                </c:pt>
                <c:pt idx="38">
                  <c:v>243870</c:v>
                </c:pt>
                <c:pt idx="39">
                  <c:v>245661</c:v>
                </c:pt>
                <c:pt idx="40">
                  <c:v>243800</c:v>
                </c:pt>
                <c:pt idx="41">
                  <c:v>237723</c:v>
                </c:pt>
                <c:pt idx="42">
                  <c:v>217598</c:v>
                </c:pt>
                <c:pt idx="43">
                  <c:v>200552</c:v>
                </c:pt>
                <c:pt idx="44">
                  <c:v>186411</c:v>
                </c:pt>
                <c:pt idx="45">
                  <c:v>175437</c:v>
                </c:pt>
                <c:pt idx="46">
                  <c:v>166106</c:v>
                </c:pt>
                <c:pt idx="47">
                  <c:v>159675</c:v>
                </c:pt>
                <c:pt idx="48">
                  <c:v>152578</c:v>
                </c:pt>
                <c:pt idx="49">
                  <c:v>157770</c:v>
                </c:pt>
                <c:pt idx="50">
                  <c:v>153250</c:v>
                </c:pt>
                <c:pt idx="51">
                  <c:v>148810</c:v>
                </c:pt>
                <c:pt idx="52">
                  <c:v>144800</c:v>
                </c:pt>
                <c:pt idx="53">
                  <c:v>140400</c:v>
                </c:pt>
                <c:pt idx="54">
                  <c:v>136740</c:v>
                </c:pt>
                <c:pt idx="55">
                  <c:v>132370</c:v>
                </c:pt>
                <c:pt idx="56">
                  <c:v>128260</c:v>
                </c:pt>
                <c:pt idx="57">
                  <c:v>125990</c:v>
                </c:pt>
                <c:pt idx="58">
                  <c:v>124020</c:v>
                </c:pt>
                <c:pt idx="59">
                  <c:v>122090</c:v>
                </c:pt>
                <c:pt idx="60">
                  <c:v>119560</c:v>
                </c:pt>
                <c:pt idx="61">
                  <c:v>116679</c:v>
                </c:pt>
                <c:pt idx="62">
                  <c:v>113607</c:v>
                </c:pt>
                <c:pt idx="63">
                  <c:v>110500</c:v>
                </c:pt>
                <c:pt idx="64">
                  <c:v>108482</c:v>
                </c:pt>
                <c:pt idx="65">
                  <c:v>108836</c:v>
                </c:pt>
                <c:pt idx="66">
                  <c:v>107697</c:v>
                </c:pt>
                <c:pt idx="67">
                  <c:v>107649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C6-44C9-90B0-CCCC0A14211E}"/>
            </c:ext>
          </c:extLst>
        </c:ser>
        <c:ser>
          <c:idx val="5"/>
          <c:order val="5"/>
          <c:tx>
            <c:strRef>
              <c:f>Rahvaarv!$F$74</c:f>
              <c:strCache>
                <c:ptCount val="1"/>
                <c:pt idx="0">
                  <c:v>193 129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Rahvaarv!$F$75</c:f>
              <c:numCache>
                <c:formatCode>#,##0</c:formatCode>
                <c:ptCount val="1"/>
                <c:pt idx="0">
                  <c:v>196771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C6-44C9-90B0-CCCC0A14211E}"/>
            </c:ext>
          </c:extLst>
        </c:ser>
        <c:ser>
          <c:idx val="6"/>
          <c:order val="6"/>
          <c:tx>
            <c:strRef>
              <c:f>Rahvaarv!$G$74</c:f>
              <c:strCache>
                <c:ptCount val="1"/>
                <c:pt idx="0">
                  <c:v>108 785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yVal>
            <c:numRef>
              <c:f>Rahvaarv!$G$75</c:f>
              <c:numCache>
                <c:formatCode>#,##0</c:formatCode>
                <c:ptCount val="1"/>
                <c:pt idx="0">
                  <c:v>109299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C6-44C9-90B0-CCCC0A14211E}"/>
            </c:ext>
          </c:extLst>
        </c:ser>
        <c:ser>
          <c:idx val="7"/>
          <c:order val="7"/>
          <c:tx>
            <c:strRef>
              <c:f>Rahvaarv!$I$5</c:f>
              <c:strCache>
                <c:ptCount val="1"/>
                <c:pt idx="0">
                  <c:v>Mehed jkt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yVal>
            <c:numRef>
              <c:f>Rahvaarv!$I$6:$I$75</c:f>
              <c:numCache>
                <c:formatCode>0.00%</c:formatCode>
                <c:ptCount val="70"/>
                <c:pt idx="0">
                  <c:v>3.3920916704045727E-2</c:v>
                </c:pt>
                <c:pt idx="1">
                  <c:v>2.906679010772021E-2</c:v>
                </c:pt>
                <c:pt idx="2">
                  <c:v>2.3365024175585374E-2</c:v>
                </c:pt>
                <c:pt idx="3">
                  <c:v>3.2193949380689577E-2</c:v>
                </c:pt>
                <c:pt idx="4">
                  <c:v>2.0463372887213838E-2</c:v>
                </c:pt>
                <c:pt idx="5">
                  <c:v>1.5222716138982129E-2</c:v>
                </c:pt>
                <c:pt idx="6">
                  <c:v>8.1435941428077818E-3</c:v>
                </c:pt>
                <c:pt idx="7">
                  <c:v>1.5515465237439604E-2</c:v>
                </c:pt>
                <c:pt idx="8">
                  <c:v>1.4651915184147846E-2</c:v>
                </c:pt>
                <c:pt idx="9">
                  <c:v>1.7043955665834477E-2</c:v>
                </c:pt>
                <c:pt idx="10">
                  <c:v>1.2685279512211626E-2</c:v>
                </c:pt>
                <c:pt idx="11">
                  <c:v>1.6613367533867995E-2</c:v>
                </c:pt>
                <c:pt idx="12">
                  <c:v>1.7621692281289823E-2</c:v>
                </c:pt>
                <c:pt idx="13">
                  <c:v>1.828894159523203E-2</c:v>
                </c:pt>
                <c:pt idx="14">
                  <c:v>1.8608830473237251E-2</c:v>
                </c:pt>
                <c:pt idx="15">
                  <c:v>1.8000767977417311E-2</c:v>
                </c:pt>
                <c:pt idx="16">
                  <c:v>1.24288716827316E-2</c:v>
                </c:pt>
                <c:pt idx="17">
                  <c:v>9.377978867661077E-3</c:v>
                </c:pt>
                <c:pt idx="18">
                  <c:v>1.6357082526951443E-2</c:v>
                </c:pt>
                <c:pt idx="19">
                  <c:v>1.172111436470415E-2</c:v>
                </c:pt>
                <c:pt idx="20">
                  <c:v>1.3363947255661285E-2</c:v>
                </c:pt>
                <c:pt idx="21">
                  <c:v>1.446579014551953E-2</c:v>
                </c:pt>
                <c:pt idx="22">
                  <c:v>1.203706907670191E-2</c:v>
                </c:pt>
                <c:pt idx="23">
                  <c:v>1.0743831194565453E-2</c:v>
                </c:pt>
                <c:pt idx="24">
                  <c:v>9.6409329101778737E-3</c:v>
                </c:pt>
                <c:pt idx="25">
                  <c:v>9.0356399876945943E-3</c:v>
                </c:pt>
                <c:pt idx="26">
                  <c:v>7.7291696538400586E-3</c:v>
                </c:pt>
                <c:pt idx="27">
                  <c:v>8.5415680659481543E-3</c:v>
                </c:pt>
                <c:pt idx="28">
                  <c:v>5.7842611664456417E-3</c:v>
                </c:pt>
                <c:pt idx="29">
                  <c:v>6.3475048503264554E-3</c:v>
                </c:pt>
                <c:pt idx="30">
                  <c:v>7.2376693325586546E-3</c:v>
                </c:pt>
                <c:pt idx="31">
                  <c:v>8.5971571989174166E-3</c:v>
                </c:pt>
                <c:pt idx="32">
                  <c:v>8.0501669535880584E-3</c:v>
                </c:pt>
                <c:pt idx="33">
                  <c:v>7.4958953096211653E-3</c:v>
                </c:pt>
                <c:pt idx="34">
                  <c:v>6.9310337962554787E-3</c:v>
                </c:pt>
                <c:pt idx="35">
                  <c:v>8.3195873959168911E-3</c:v>
                </c:pt>
                <c:pt idx="36">
                  <c:v>9.2425687590251254E-3</c:v>
                </c:pt>
                <c:pt idx="37">
                  <c:v>9.1662526471804583E-3</c:v>
                </c:pt>
                <c:pt idx="38">
                  <c:v>5.7880891054933907E-3</c:v>
                </c:pt>
                <c:pt idx="39">
                  <c:v>4.3013869443472175E-3</c:v>
                </c:pt>
                <c:pt idx="40">
                  <c:v>-1.3464245552987047E-3</c:v>
                </c:pt>
                <c:pt idx="41">
                  <c:v>-9.2618216370003916E-3</c:v>
                </c:pt>
                <c:pt idx="42">
                  <c:v>-3.2266719871208313E-2</c:v>
                </c:pt>
                <c:pt idx="43">
                  <c:v>-2.460525660986343E-2</c:v>
                </c:pt>
                <c:pt idx="44">
                  <c:v>-2.1481049562682215E-2</c:v>
                </c:pt>
                <c:pt idx="45">
                  <c:v>-1.7741156981455879E-2</c:v>
                </c:pt>
                <c:pt idx="46">
                  <c:v>-1.4961591252056934E-2</c:v>
                </c:pt>
                <c:pt idx="47">
                  <c:v>-9.9939952886110642E-3</c:v>
                </c:pt>
                <c:pt idx="48">
                  <c:v>-1.0482131387451613E-2</c:v>
                </c:pt>
                <c:pt idx="49">
                  <c:v>2.643734705520865E-2</c:v>
                </c:pt>
                <c:pt idx="50">
                  <c:v>-6.1401359710908316E-3</c:v>
                </c:pt>
                <c:pt idx="51">
                  <c:v>-7.3489762275255367E-3</c:v>
                </c:pt>
                <c:pt idx="52">
                  <c:v>-6.6894303895700764E-3</c:v>
                </c:pt>
                <c:pt idx="53">
                  <c:v>-7.0938608415756499E-3</c:v>
                </c:pt>
                <c:pt idx="54">
                  <c:v>-5.8855928869305215E-3</c:v>
                </c:pt>
                <c:pt idx="55">
                  <c:v>-5.9837583701381966E-3</c:v>
                </c:pt>
                <c:pt idx="56">
                  <c:v>-5.8446005127960124E-3</c:v>
                </c:pt>
                <c:pt idx="57">
                  <c:v>-3.5401915868388169E-3</c:v>
                </c:pt>
                <c:pt idx="58">
                  <c:v>-1.1735391045735873E-3</c:v>
                </c:pt>
                <c:pt idx="59">
                  <c:v>-8.3692783106933629E-4</c:v>
                </c:pt>
                <c:pt idx="60">
                  <c:v>-1.7719072164948454E-3</c:v>
                </c:pt>
                <c:pt idx="61">
                  <c:v>-2.5205744715184769E-3</c:v>
                </c:pt>
                <c:pt idx="62">
                  <c:v>-3.1886083690049797E-3</c:v>
                </c:pt>
                <c:pt idx="63">
                  <c:v>-2.0254249253854879E-3</c:v>
                </c:pt>
                <c:pt idx="64">
                  <c:v>-8.6190213670418378E-4</c:v>
                </c:pt>
                <c:pt idx="65">
                  <c:v>3.7744816394824779E-3</c:v>
                </c:pt>
                <c:pt idx="66">
                  <c:v>1.3458557372370717E-3</c:v>
                </c:pt>
                <c:pt idx="67">
                  <c:v>5.7421567579646919E-3</c:v>
                </c:pt>
                <c:pt idx="68">
                  <c:v>7.327511254516297E-3</c:v>
                </c:pt>
                <c:pt idx="69">
                  <c:v>5.8212855738569609E-3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C6-44C9-90B0-CCCC0A14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08655"/>
        <c:axId val="804772255"/>
      </c:scatterChart>
      <c:scatterChart>
        <c:scatterStyle val="lineMarker"/>
        <c:varyColors val="0"/>
        <c:ser>
          <c:idx val="8"/>
          <c:order val="8"/>
          <c:tx>
            <c:strRef>
              <c:f>Rahvaarv!$J$5</c:f>
              <c:strCache>
                <c:ptCount val="1"/>
                <c:pt idx="0">
                  <c:v>Naised jkt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yVal>
            <c:numRef>
              <c:f>Rahvaarv!$J$6:$J$75</c:f>
              <c:numCache>
                <c:formatCode>0.00%</c:formatCode>
                <c:ptCount val="70"/>
                <c:pt idx="0">
                  <c:v>2.0755420054200543E-2</c:v>
                </c:pt>
                <c:pt idx="1">
                  <c:v>1.7605458521805215E-2</c:v>
                </c:pt>
                <c:pt idx="2">
                  <c:v>1.3977667040621984E-2</c:v>
                </c:pt>
                <c:pt idx="3">
                  <c:v>1.9762445403611242E-2</c:v>
                </c:pt>
                <c:pt idx="4">
                  <c:v>1.1795781588803469E-2</c:v>
                </c:pt>
                <c:pt idx="5">
                  <c:v>8.7281115327966577E-3</c:v>
                </c:pt>
                <c:pt idx="6">
                  <c:v>1.5631832263347779E-2</c:v>
                </c:pt>
                <c:pt idx="7">
                  <c:v>8.8708426007344954E-3</c:v>
                </c:pt>
                <c:pt idx="8">
                  <c:v>7.7764859693012023E-3</c:v>
                </c:pt>
                <c:pt idx="9">
                  <c:v>9.0048031602100818E-3</c:v>
                </c:pt>
                <c:pt idx="10">
                  <c:v>5.340131212110427E-3</c:v>
                </c:pt>
                <c:pt idx="11">
                  <c:v>1.1473177869658917E-2</c:v>
                </c:pt>
                <c:pt idx="12">
                  <c:v>9.7869789866517325E-3</c:v>
                </c:pt>
                <c:pt idx="13">
                  <c:v>1.1426623802385264E-2</c:v>
                </c:pt>
                <c:pt idx="14">
                  <c:v>1.1123327574143619E-2</c:v>
                </c:pt>
                <c:pt idx="15">
                  <c:v>8.7569903406202344E-3</c:v>
                </c:pt>
                <c:pt idx="16">
                  <c:v>5.7929138300567952E-3</c:v>
                </c:pt>
                <c:pt idx="17">
                  <c:v>5.0914526785801276E-3</c:v>
                </c:pt>
                <c:pt idx="18">
                  <c:v>7.5486382400635904E-3</c:v>
                </c:pt>
                <c:pt idx="19">
                  <c:v>7.7202405823235763E-3</c:v>
                </c:pt>
                <c:pt idx="20">
                  <c:v>1.1737828788095773E-2</c:v>
                </c:pt>
                <c:pt idx="21">
                  <c:v>1.0544749127449645E-2</c:v>
                </c:pt>
                <c:pt idx="22">
                  <c:v>8.7845328189345706E-3</c:v>
                </c:pt>
                <c:pt idx="23">
                  <c:v>7.5575444526433553E-3</c:v>
                </c:pt>
                <c:pt idx="24">
                  <c:v>7.2685464088419541E-3</c:v>
                </c:pt>
                <c:pt idx="25">
                  <c:v>6.0251403672677475E-3</c:v>
                </c:pt>
                <c:pt idx="26">
                  <c:v>6.1794514781595049E-3</c:v>
                </c:pt>
                <c:pt idx="27">
                  <c:v>7.3051801772809543E-3</c:v>
                </c:pt>
                <c:pt idx="28">
                  <c:v>5.9819480882941159E-3</c:v>
                </c:pt>
                <c:pt idx="29">
                  <c:v>4.3381495473842797E-3</c:v>
                </c:pt>
                <c:pt idx="30">
                  <c:v>6.48101419524245E-3</c:v>
                </c:pt>
                <c:pt idx="31">
                  <c:v>6.2030233455357964E-3</c:v>
                </c:pt>
                <c:pt idx="32">
                  <c:v>6.3496266284656612E-3</c:v>
                </c:pt>
                <c:pt idx="33">
                  <c:v>5.9223516650719014E-3</c:v>
                </c:pt>
                <c:pt idx="34">
                  <c:v>6.0022232284188308E-3</c:v>
                </c:pt>
                <c:pt idx="35">
                  <c:v>5.7628299309049075E-3</c:v>
                </c:pt>
                <c:pt idx="36">
                  <c:v>6.8638222063975357E-3</c:v>
                </c:pt>
                <c:pt idx="37">
                  <c:v>6.3313980666710266E-3</c:v>
                </c:pt>
                <c:pt idx="38">
                  <c:v>3.9905939438284188E-3</c:v>
                </c:pt>
                <c:pt idx="39">
                  <c:v>2.1467870113991874E-3</c:v>
                </c:pt>
                <c:pt idx="40">
                  <c:v>-2.2259141378440091E-3</c:v>
                </c:pt>
                <c:pt idx="41">
                  <c:v>-7.2848237832654041E-3</c:v>
                </c:pt>
                <c:pt idx="42">
                  <c:v>-2.4301945483943811E-2</c:v>
                </c:pt>
                <c:pt idx="43">
                  <c:v>-2.1096586872739784E-2</c:v>
                </c:pt>
                <c:pt idx="44">
                  <c:v>-1.7878455329779809E-2</c:v>
                </c:pt>
                <c:pt idx="45">
                  <c:v>-1.4126988418032185E-2</c:v>
                </c:pt>
                <c:pt idx="46">
                  <c:v>-1.2184054831511144E-2</c:v>
                </c:pt>
                <c:pt idx="47">
                  <c:v>-8.5009239847403714E-3</c:v>
                </c:pt>
                <c:pt idx="48">
                  <c:v>-9.4617204946172047E-3</c:v>
                </c:pt>
                <c:pt idx="49">
                  <c:v>6.9880938601142965E-3</c:v>
                </c:pt>
                <c:pt idx="50">
                  <c:v>-6.0414077014582243E-3</c:v>
                </c:pt>
                <c:pt idx="51">
                  <c:v>-5.9705506622739195E-3</c:v>
                </c:pt>
                <c:pt idx="52">
                  <c:v>-5.424710163552982E-3</c:v>
                </c:pt>
                <c:pt idx="53">
                  <c:v>-5.9847660500544067E-3</c:v>
                </c:pt>
                <c:pt idx="54">
                  <c:v>-5.008210180623974E-3</c:v>
                </c:pt>
                <c:pt idx="55">
                  <c:v>-6.0098467970404598E-3</c:v>
                </c:pt>
                <c:pt idx="56">
                  <c:v>-5.6864562723964746E-3</c:v>
                </c:pt>
                <c:pt idx="57">
                  <c:v>-3.1586563882781845E-3</c:v>
                </c:pt>
                <c:pt idx="58">
                  <c:v>-2.7498987981406774E-3</c:v>
                </c:pt>
                <c:pt idx="59">
                  <c:v>-2.7014921194815373E-3</c:v>
                </c:pt>
                <c:pt idx="60">
                  <c:v>-3.5509270305548149E-3</c:v>
                </c:pt>
                <c:pt idx="61">
                  <c:v>-4.0579750971885742E-3</c:v>
                </c:pt>
                <c:pt idx="62">
                  <c:v>-4.3446347579266251E-3</c:v>
                </c:pt>
                <c:pt idx="63">
                  <c:v>-4.4133083903995273E-3</c:v>
                </c:pt>
                <c:pt idx="64">
                  <c:v>-2.8791553716650022E-3</c:v>
                </c:pt>
                <c:pt idx="65">
                  <c:v>5.0652327574612021E-4</c:v>
                </c:pt>
                <c:pt idx="66">
                  <c:v>-1.6289207077438805E-3</c:v>
                </c:pt>
                <c:pt idx="67">
                  <c:v>-6.8758353065548201E-5</c:v>
                </c:pt>
                <c:pt idx="68">
                  <c:v>1.6273929194082365E-3</c:v>
                </c:pt>
                <c:pt idx="69">
                  <c:v>7.3514162918254821E-4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C6-44C9-90B0-CCCC0A14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587727"/>
        <c:axId val="662567871"/>
      </c:scatterChart>
      <c:valAx>
        <c:axId val="893808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4772255"/>
        <c:crosses val="autoZero"/>
        <c:crossBetween val="midCat"/>
      </c:valAx>
      <c:valAx>
        <c:axId val="8047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93808655"/>
        <c:crosses val="autoZero"/>
        <c:crossBetween val="midCat"/>
      </c:valAx>
      <c:valAx>
        <c:axId val="66256787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94587727"/>
        <c:crosses val="max"/>
        <c:crossBetween val="midCat"/>
      </c:valAx>
      <c:valAx>
        <c:axId val="894587727"/>
        <c:scaling>
          <c:orientation val="minMax"/>
        </c:scaling>
        <c:delete val="1"/>
        <c:axPos val="b"/>
        <c:majorTickMark val="out"/>
        <c:minorTickMark val="none"/>
        <c:tickLblPos val="nextTo"/>
        <c:crossAx val="66256787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895350</xdr:colOff>
      <xdr:row>0</xdr:row>
      <xdr:rowOff>66675</xdr:rowOff>
    </xdr:from>
    <xdr:to>
      <xdr:col>10</xdr:col>
      <xdr:colOff>215900</xdr:colOff>
      <xdr:row>3</xdr:row>
      <xdr:rowOff>63500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596900</xdr:colOff>
      <xdr:row>0</xdr:row>
      <xdr:rowOff>44450</xdr:rowOff>
    </xdr:from>
    <xdr:to>
      <xdr:col>10</xdr:col>
      <xdr:colOff>142875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BB8493-EED3-4745-A692-5EBC4933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300" y="44450"/>
          <a:ext cx="3092450" cy="850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oneCellAnchor>
    <xdr:from>
      <xdr:col>13</xdr:col>
      <xdr:colOff>219075</xdr:colOff>
      <xdr:row>7</xdr:row>
      <xdr:rowOff>112712</xdr:rowOff>
    </xdr:from>
    <xdr:ext cx="7353300" cy="28483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0179C3-55B2-44A6-8E5F-1DE2CF914356}"/>
            </a:ext>
          </a:extLst>
        </xdr:cNvPr>
        <xdr:cNvSpPr txBox="1"/>
      </xdr:nvSpPr>
      <xdr:spPr>
        <a:xfrm>
          <a:off x="10306050" y="1770062"/>
          <a:ext cx="7353300" cy="2848317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200"/>
            <a:t>Koostada rakendus kahe ühemuutuja funktsiooni y(x) ja z(x) graafikute tegemiseks etteantud vahemikus, valemites kasutades nimesid. Leida ka funktsiooni y minimaalne ja maksimaalne väärtus ja vastavad argumendi (x)</a:t>
          </a:r>
          <a:r>
            <a:rPr lang="et-EE" sz="1200" baseline="0"/>
            <a:t> väärtused</a:t>
          </a:r>
          <a:r>
            <a:rPr lang="et-EE" sz="1200"/>
            <a:t> ning funktsiooni z väärtuste aritmeetiline keskmine.</a:t>
          </a:r>
        </a:p>
        <a:p>
          <a:r>
            <a:rPr lang="et-EE" sz="1200"/>
            <a:t>Algandmed</a:t>
          </a:r>
        </a:p>
        <a:p>
          <a:r>
            <a:rPr lang="et-EE" sz="1200"/>
            <a:t>algus -  lõigu algus </a:t>
          </a:r>
        </a:p>
        <a:p>
          <a:r>
            <a:rPr lang="et-EE" sz="1200"/>
            <a:t> lõpp - lõigu lõpp  </a:t>
          </a:r>
        </a:p>
        <a:p>
          <a:r>
            <a:rPr lang="et-EE" sz="1200"/>
            <a:t> jaotisi - jaotiste arv </a:t>
          </a:r>
        </a:p>
        <a:p>
          <a:r>
            <a:rPr lang="et-EE" sz="1200"/>
            <a:t> samm = (lõpp - algus) / jaotisi</a:t>
          </a:r>
        </a:p>
        <a:p>
          <a:r>
            <a:rPr lang="et-EE" sz="1200"/>
            <a:t> p - arvutuseeskirja muutuse koht</a:t>
          </a:r>
        </a:p>
        <a:p>
          <a:endParaRPr lang="et-EE" sz="1200"/>
        </a:p>
        <a:p>
          <a:r>
            <a:rPr lang="et-EE" sz="1200"/>
            <a:t>Tulpa x teha valemid nii, et automaatselt tekiksid x-de väärtused vahemikus [algus; lõpp] etteantud sammuga:</a:t>
          </a:r>
        </a:p>
        <a:p>
          <a:r>
            <a:rPr lang="et-EE" sz="1200"/>
            <a:t>  x0 = algus, xi = xi-1 + samm</a:t>
          </a:r>
        </a:p>
        <a:p>
          <a:r>
            <a:rPr lang="et-EE" sz="1200"/>
            <a:t>Tulpadesse y ja z kirjutada valemid vastavate funktsioonide väärtuste leidmiseks iga x-i väärtuse korral.</a:t>
          </a:r>
        </a:p>
        <a:p>
          <a:r>
            <a:rPr lang="et-EE" sz="1200"/>
            <a:t>Graafiku tüübiks võtta XY (Scater)</a:t>
          </a:r>
        </a:p>
      </xdr:txBody>
    </xdr:sp>
    <xdr:clientData/>
  </xdr:oneCellAnchor>
  <xdr:twoCellAnchor>
    <xdr:from>
      <xdr:col>4</xdr:col>
      <xdr:colOff>781050</xdr:colOff>
      <xdr:row>11</xdr:row>
      <xdr:rowOff>52387</xdr:rowOff>
    </xdr:from>
    <xdr:to>
      <xdr:col>10</xdr:col>
      <xdr:colOff>219075</xdr:colOff>
      <xdr:row>25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91E037-A478-46A7-AEB9-3C92E29874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10</xdr:row>
      <xdr:rowOff>147637</xdr:rowOff>
    </xdr:from>
    <xdr:to>
      <xdr:col>18</xdr:col>
      <xdr:colOff>85725</xdr:colOff>
      <xdr:row>25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C5EEBE4-B172-4EDD-B904-FD4C54686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95825" cy="590158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4695825" cy="5901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44000" rtlCol="0" anchor="t">
          <a:spAutoFit/>
        </a:bodyPr>
        <a:lstStyle/>
        <a:p>
          <a:r>
            <a:rPr lang="en-US" sz="1100"/>
            <a:t>2. Eesti jalgpallimeeskonna koosseis  http://jalgpall.ee/koondis/1/koosseis):</a:t>
          </a:r>
        </a:p>
        <a:p>
          <a:endParaRPr lang="en-US" sz="1100"/>
        </a:p>
        <a:p>
          <a:r>
            <a:rPr lang="en-US" sz="1100"/>
            <a:t>Nimi	Sünniaeg</a:t>
          </a:r>
        </a:p>
        <a:p>
          <a:r>
            <a:rPr lang="en-US" sz="1100"/>
            <a:t>Matvei Igonen	2.10.1996</a:t>
          </a:r>
        </a:p>
        <a:p>
          <a:r>
            <a:rPr lang="en-US" sz="1100"/>
            <a:t>Sergei Lepmets	5.04.1987</a:t>
          </a:r>
        </a:p>
        <a:p>
          <a:r>
            <a:rPr lang="en-US" sz="1100"/>
            <a:t>Mihkel Aksalu	7.11.1984</a:t>
          </a:r>
        </a:p>
        <a:p>
          <a:r>
            <a:rPr lang="en-US" sz="1100"/>
            <a:t>Karol Mets	16.05.1993</a:t>
          </a:r>
        </a:p>
        <a:p>
          <a:r>
            <a:rPr lang="en-US" sz="1100"/>
            <a:t>Joonas Tamm	2.02.1992</a:t>
          </a:r>
        </a:p>
        <a:p>
          <a:r>
            <a:rPr lang="en-US" sz="1100"/>
            <a:t>Madis Vihmann	5.10.1995</a:t>
          </a:r>
        </a:p>
        <a:p>
          <a:r>
            <a:rPr lang="en-US" sz="1100"/>
            <a:t>Ragnar Klavan	30.10.1985</a:t>
          </a:r>
        </a:p>
        <a:p>
          <a:r>
            <a:rPr lang="en-US" sz="1100"/>
            <a:t>Taijo Teniste	31.01.1988</a:t>
          </a:r>
        </a:p>
        <a:p>
          <a:r>
            <a:rPr lang="en-US" sz="1100"/>
            <a:t>Gert Kams	25.05.1985</a:t>
          </a:r>
        </a:p>
        <a:p>
          <a:r>
            <a:rPr lang="en-US" sz="1100"/>
            <a:t>Märten Kuusk	5.04.1996</a:t>
          </a:r>
        </a:p>
        <a:p>
          <a:r>
            <a:rPr lang="en-US" sz="1100"/>
            <a:t>Artur Pikk	5.03.1993</a:t>
          </a:r>
        </a:p>
        <a:p>
          <a:r>
            <a:rPr lang="en-US" sz="1100"/>
            <a:t>Ken Kallaste	31.08.1988</a:t>
          </a:r>
        </a:p>
        <a:p>
          <a:r>
            <a:rPr lang="en-US" sz="1100"/>
            <a:t>Aleksandr Dmitrijev	18.02.1982</a:t>
          </a:r>
        </a:p>
        <a:p>
          <a:r>
            <a:rPr lang="en-US" sz="1100"/>
            <a:t>Konstantin Vassiljev	16.08.1984</a:t>
          </a:r>
        </a:p>
        <a:p>
          <a:r>
            <a:rPr lang="en-US" sz="1100"/>
            <a:t>Vladislav Kreida	25.09.1999</a:t>
          </a:r>
        </a:p>
        <a:p>
          <a:r>
            <a:rPr lang="en-US" sz="1100"/>
            <a:t>Mattias Käit	29.06.1998</a:t>
          </a:r>
        </a:p>
        <a:p>
          <a:r>
            <a:rPr lang="en-US" sz="1100"/>
            <a:t>Mihkel Ainsalu	8.03.1996</a:t>
          </a:r>
        </a:p>
        <a:p>
          <a:r>
            <a:rPr lang="en-US" sz="1100"/>
            <a:t>Vlasiy Sinyavskiy	27.11.1996</a:t>
          </a:r>
        </a:p>
        <a:p>
          <a:r>
            <a:rPr lang="en-US" sz="1100"/>
            <a:t>Frank Liivak	7.07.1996</a:t>
          </a:r>
        </a:p>
        <a:p>
          <a:r>
            <a:rPr lang="en-US" sz="1100"/>
            <a:t>Henrik Ojamaa	20.05.1991</a:t>
          </a:r>
        </a:p>
        <a:p>
          <a:r>
            <a:rPr lang="en-US" sz="1100"/>
            <a:t>Erik Sorga	8.07.1999	</a:t>
          </a:r>
        </a:p>
        <a:p>
          <a:r>
            <a:rPr lang="en-US" sz="1100"/>
            <a:t>Sergei Zenjov	20.04.1989</a:t>
          </a:r>
        </a:p>
        <a:p>
          <a:r>
            <a:rPr lang="en-US" sz="1100"/>
            <a:t>Rauno Sappinen	23.01.1996</a:t>
          </a:r>
        </a:p>
        <a:p>
          <a:endParaRPr lang="en-US" sz="1100"/>
        </a:p>
        <a:p>
          <a:r>
            <a:rPr lang="en-US" sz="1100"/>
            <a:t>Teha sektordiagramm, milles oleks näha jalgpallurite jagunemine </a:t>
          </a:r>
        </a:p>
        <a:p>
          <a:r>
            <a:rPr lang="en-US" sz="1100"/>
            <a:t>vanusegruppidesse:</a:t>
          </a:r>
        </a:p>
        <a:p>
          <a:r>
            <a:rPr lang="en-US" sz="1100"/>
            <a:t>	20 ja nooremad</a:t>
          </a:r>
        </a:p>
        <a:p>
          <a:r>
            <a:rPr lang="en-US" sz="1100"/>
            <a:t>	21-25</a:t>
          </a:r>
        </a:p>
        <a:p>
          <a:r>
            <a:rPr lang="en-US" sz="1100"/>
            <a:t>	26-30</a:t>
          </a:r>
        </a:p>
        <a:p>
          <a:r>
            <a:rPr lang="en-US" sz="1100"/>
            <a:t>	üle 30</a:t>
          </a:r>
        </a:p>
      </xdr:txBody>
    </xdr:sp>
    <xdr:clientData/>
  </xdr:oneCellAnchor>
  <xdr:twoCellAnchor>
    <xdr:from>
      <xdr:col>17</xdr:col>
      <xdr:colOff>76200</xdr:colOff>
      <xdr:row>18</xdr:row>
      <xdr:rowOff>147637</xdr:rowOff>
    </xdr:from>
    <xdr:to>
      <xdr:col>24</xdr:col>
      <xdr:colOff>381000</xdr:colOff>
      <xdr:row>33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55211E-95FF-49C2-83B2-0E737CC00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514350</xdr:colOff>
      <xdr:row>0</xdr:row>
      <xdr:rowOff>187325</xdr:rowOff>
    </xdr:from>
    <xdr:ext cx="4648200" cy="96959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9194BF-7762-4C9F-9170-E20739C22581}"/>
            </a:ext>
          </a:extLst>
        </xdr:cNvPr>
        <xdr:cNvSpPr txBox="1"/>
      </xdr:nvSpPr>
      <xdr:spPr>
        <a:xfrm>
          <a:off x="10706100" y="187325"/>
          <a:ext cx="4648200" cy="969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200"/>
            <a:t>3. Lisada tabelisse veerud rahvaarvu absoluutse</a:t>
          </a:r>
          <a:r>
            <a:rPr lang="et-EE" sz="1200" baseline="0"/>
            <a:t> alusjuurdekasvu ja aheljuurdekasvutempo</a:t>
          </a:r>
          <a:r>
            <a:rPr lang="et-EE" sz="1200"/>
            <a:t> (protsentides) leidmiseks.</a:t>
          </a:r>
        </a:p>
        <a:p>
          <a:r>
            <a:rPr lang="et-EE" sz="1200"/>
            <a:t>Kujutada rahvaarv ja aheljuurdekavutempo diagrammil. </a:t>
          </a:r>
        </a:p>
        <a:p>
          <a:r>
            <a:rPr lang="et-EE" sz="1200"/>
            <a:t>Valida ühe näitaja jaoks teine veritkaaltelg (</a:t>
          </a:r>
          <a:r>
            <a:rPr lang="et-EE" sz="1200" i="1"/>
            <a:t>secondary axis</a:t>
          </a:r>
          <a:r>
            <a:rPr lang="et-EE" sz="1200"/>
            <a:t>).</a:t>
          </a:r>
        </a:p>
      </xdr:txBody>
    </xdr:sp>
    <xdr:clientData/>
  </xdr:oneCellAnchor>
  <xdr:twoCellAnchor>
    <xdr:from>
      <xdr:col>10</xdr:col>
      <xdr:colOff>200024</xdr:colOff>
      <xdr:row>10</xdr:row>
      <xdr:rowOff>138112</xdr:rowOff>
    </xdr:from>
    <xdr:to>
      <xdr:col>20</xdr:col>
      <xdr:colOff>95249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D875AC-3EF9-43DF-93F1-CB536410E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242886</xdr:colOff>
      <xdr:row>31</xdr:row>
      <xdr:rowOff>100011</xdr:rowOff>
    </xdr:from>
    <xdr:to>
      <xdr:col>21</xdr:col>
      <xdr:colOff>438149</xdr:colOff>
      <xdr:row>50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374257-E8A0-4DF2-96CE-60FEF03F1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66675</xdr:colOff>
      <xdr:row>10</xdr:row>
      <xdr:rowOff>9525</xdr:rowOff>
    </xdr:from>
    <xdr:ext cx="4972050" cy="329676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886950" y="1914525"/>
          <a:ext cx="4972050" cy="3296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200"/>
            <a:t>4</a:t>
          </a:r>
          <a:r>
            <a:rPr lang="en-US" sz="1200"/>
            <a:t>. Koostada </a:t>
          </a:r>
          <a:r>
            <a:rPr lang="et-EE" sz="1200"/>
            <a:t>rakendus</a:t>
          </a:r>
          <a:r>
            <a:rPr lang="et-EE" sz="1200" baseline="0"/>
            <a:t> </a:t>
          </a:r>
          <a:r>
            <a:rPr lang="en-US" sz="1200"/>
            <a:t>arve andmete sisestamiseks ja maksumuse</a:t>
          </a:r>
          <a:r>
            <a:rPr lang="et-EE" sz="1200"/>
            <a:t> </a:t>
          </a:r>
          <a:r>
            <a:rPr lang="en-US" sz="1200"/>
            <a:t>arvutamiseks, kasutades kaupade andmeid töölehel Kaubad.</a:t>
          </a:r>
          <a:endParaRPr lang="et-EE" sz="1200"/>
        </a:p>
        <a:p>
          <a:r>
            <a:rPr lang="et-EE" sz="1200"/>
            <a:t>Tabel määratleda tabeliobjektina.</a:t>
          </a:r>
        </a:p>
        <a:p>
          <a:endParaRPr lang="en-US" sz="1200"/>
        </a:p>
        <a:p>
          <a:r>
            <a:rPr lang="en-US" sz="1200"/>
            <a:t>Tabeli veerud:</a:t>
          </a:r>
        </a:p>
        <a:p>
          <a:r>
            <a:rPr lang="en-US" sz="1200"/>
            <a:t>- kauba</a:t>
          </a:r>
          <a:r>
            <a:rPr lang="et-EE" sz="1200"/>
            <a:t>kood</a:t>
          </a:r>
          <a:r>
            <a:rPr lang="en-US" sz="1200"/>
            <a:t> (sisestatakse, valideerimine loeteluga)</a:t>
          </a:r>
        </a:p>
        <a:p>
          <a:r>
            <a:rPr lang="en-US" sz="1200"/>
            <a:t>- kauba nimetus (leida otsingufunktsiooniga kaupade tabelist)</a:t>
          </a:r>
        </a:p>
        <a:p>
          <a:r>
            <a:rPr lang="en-US" sz="1200"/>
            <a:t>- ostetud kogus (sisestatakse, arv)			</a:t>
          </a:r>
        </a:p>
        <a:p>
          <a:r>
            <a:rPr lang="en-US" sz="1200"/>
            <a:t>- hind käibemaksuga (leida lehelt Kaubad otsingufunktsioonidega)	</a:t>
          </a:r>
        </a:p>
        <a:p>
          <a:r>
            <a:rPr lang="en-US" sz="1200"/>
            <a:t>- maksumus (arvutada kogusest ja hinnast)				</a:t>
          </a:r>
        </a:p>
        <a:p>
          <a:r>
            <a:rPr lang="en-US" sz="1200"/>
            <a:t>Arvutada arve ridade summa ja käibemaks.</a:t>
          </a:r>
        </a:p>
        <a:p>
          <a:r>
            <a:rPr lang="et-EE" sz="1200"/>
            <a:t>Lisada tabelile koondrida (Total row vt Tabeliobj. menüüst) ja häälestada see sobivalt.	</a:t>
          </a:r>
        </a:p>
        <a:p>
          <a:r>
            <a:rPr lang="en-US" sz="1200"/>
            <a:t>Leida arve ridade keskmine maksumus ja mitmel arvel oleval kaubal on keskmisest suurem maksumus.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.antoi\Downloads\Tabelid_1_Valemi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.ttu.ee\home\Users\Irina%20Amitan\Documents\Dokumendid\irina\Sugis_16\Koolitus_2016\Kord_1\paev_1_tehtu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atikaI_2013\Tabelid\Tabelid_1_Valemid_Lah_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"/>
      <sheetName val="Sisukord"/>
      <sheetName val="Tab_Str"/>
      <sheetName val="Aadressid"/>
      <sheetName val="Laed_A"/>
      <sheetName val="Värvid"/>
      <sheetName val="Fun_tab1_A"/>
      <sheetName val="Fun_XY_A"/>
      <sheetName val="Kaubad_A"/>
      <sheetName val="Nimed"/>
      <sheetName val="Laed_N"/>
      <sheetName val="Table_1"/>
      <sheetName val="Table_2_1"/>
      <sheetName val="Hinnakiri"/>
      <sheetName val="Table_2_2"/>
      <sheetName val="Fun_tab1_N"/>
      <sheetName val="Fun_tab2_NT"/>
      <sheetName val="Fun_XY_N"/>
      <sheetName val="Värvimine_ÜP"/>
      <sheetName val="Ruumid"/>
      <sheetName val="Värvimine_tab"/>
      <sheetName val="Lisad"/>
      <sheetName val="Valideerimine"/>
      <sheetName val="abi"/>
      <sheetName val="Table_obj"/>
      <sheetName val="VLOOKUP"/>
      <sheetName val="Addr_R1C1"/>
      <sheetName val="Diagr_1"/>
      <sheetName val="Diagrammileht"/>
      <sheetName val="Kopeerimine"/>
      <sheetName val="Lohista"/>
      <sheetName val="Menüüd"/>
      <sheetName val="Nupud"/>
      <sheetName val="Ctrl_C_V"/>
      <sheetName val="Sheet1"/>
      <sheetName val="Sheet2"/>
      <sheetName val="Tabelid_1_Valem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G4">
            <v>0.18</v>
          </cell>
        </row>
      </sheetData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>
        <row r="17">
          <cell r="C17">
            <v>4</v>
          </cell>
        </row>
        <row r="18">
          <cell r="C18">
            <v>3</v>
          </cell>
        </row>
        <row r="19">
          <cell r="C19">
            <v>3</v>
          </cell>
        </row>
        <row r="20">
          <cell r="C20">
            <v>5</v>
          </cell>
        </row>
        <row r="21">
          <cell r="C21">
            <v>3</v>
          </cell>
        </row>
        <row r="22">
          <cell r="C22">
            <v>5</v>
          </cell>
        </row>
      </sheetData>
      <sheetData sheetId="34"/>
      <sheetData sheetId="35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L1"/>
      <sheetName val="Müügid"/>
      <sheetName val="Hinnakiri"/>
      <sheetName val="Isikud"/>
      <sheetName val="FunctionIfS "/>
      <sheetName val="YL5"/>
      <sheetName val="Sheet2"/>
      <sheetName val="Isikud_2"/>
      <sheetName val="ab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C7" t="str">
            <v>Harjumaa</v>
          </cell>
          <cell r="E7" t="str">
            <v>Kuressaare</v>
          </cell>
        </row>
        <row r="8">
          <cell r="C8" t="str">
            <v>Harjumaa, Harku Vald</v>
          </cell>
          <cell r="E8" t="str">
            <v>Maardu</v>
          </cell>
        </row>
        <row r="9">
          <cell r="C9" t="str">
            <v>Harjumaa, Kuusalu Vald</v>
          </cell>
          <cell r="E9" t="str">
            <v>Narva</v>
          </cell>
        </row>
        <row r="10">
          <cell r="C10" t="str">
            <v>Harjumaa, Saku Alevik</v>
          </cell>
          <cell r="E10" t="str">
            <v>Pärnu</v>
          </cell>
        </row>
        <row r="11">
          <cell r="C11" t="str">
            <v>Harjumaa, Saku Vald</v>
          </cell>
          <cell r="E11" t="str">
            <v>Tallinn</v>
          </cell>
        </row>
        <row r="12">
          <cell r="C12" t="str">
            <v>Harjumaa, Saue Vald</v>
          </cell>
          <cell r="E12" t="str">
            <v>Tartu</v>
          </cell>
        </row>
        <row r="13">
          <cell r="C13" t="str">
            <v>Harjumaa, Viimsi Vald</v>
          </cell>
        </row>
        <row r="14">
          <cell r="C14" t="str">
            <v>Kuressaare</v>
          </cell>
        </row>
        <row r="15">
          <cell r="C15" t="str">
            <v>Maardu</v>
          </cell>
        </row>
        <row r="16">
          <cell r="C16" t="str">
            <v>Narva</v>
          </cell>
        </row>
        <row r="17">
          <cell r="C17" t="str">
            <v>Põlvamaa, Kõlleste Vald</v>
          </cell>
        </row>
        <row r="18">
          <cell r="C18" t="str">
            <v>Pärnu</v>
          </cell>
        </row>
        <row r="19">
          <cell r="C19" t="str">
            <v>Pärnumaa, Audru Vald</v>
          </cell>
        </row>
        <row r="20">
          <cell r="C20" t="str">
            <v>Tallinn</v>
          </cell>
        </row>
        <row r="21">
          <cell r="C21" t="str">
            <v>Tartu</v>
          </cell>
        </row>
        <row r="22">
          <cell r="C22" t="str">
            <v>Tartumaa</v>
          </cell>
        </row>
        <row r="23">
          <cell r="C23" t="str">
            <v>Tartumaa, Luunja Vald</v>
          </cell>
        </row>
        <row r="24">
          <cell r="C24" t="str">
            <v>Viljandimaa, Suure-Jaani Vald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"/>
      <sheetName val="Sisukord"/>
      <sheetName val="Tab_Str"/>
      <sheetName val="Tab_Str_1"/>
      <sheetName val="Tab_Str_2"/>
      <sheetName val="Aadressid"/>
      <sheetName val="Laed_A"/>
      <sheetName val="Värvid"/>
      <sheetName val="Fun_XA"/>
      <sheetName val="Fun_XY_A1"/>
      <sheetName val="Kaubad_A"/>
      <sheetName val="Nimed"/>
      <sheetName val="Laed_N"/>
      <sheetName val="Gra1"/>
      <sheetName val="Table_1"/>
      <sheetName val="Laed_N (2)"/>
      <sheetName val="Laed_N (3)"/>
      <sheetName val="Table_2_1"/>
      <sheetName val="Table_2_2"/>
      <sheetName val="Hinnakiri"/>
      <sheetName val="Fun_tab1_N"/>
      <sheetName val="Fun_tab2_NT"/>
      <sheetName val="Fun_XY_N"/>
      <sheetName val="Värvimine_ÜP"/>
      <sheetName val="Ruumid"/>
      <sheetName val="Värvimine_tab"/>
      <sheetName val="Lisad"/>
      <sheetName val="Table_obj"/>
      <sheetName val="VLOOKUP"/>
      <sheetName val="Valideerimine"/>
      <sheetName val="Diagr_1"/>
      <sheetName val="Diagrammileht"/>
      <sheetName val="Addr_R1C1"/>
      <sheetName val="Kopeerimine"/>
      <sheetName val="Lohista"/>
      <sheetName val="Menüüd"/>
      <sheetName val="Nupud"/>
      <sheetName val="Ctrl_C_V"/>
      <sheetName val="abi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VL_01</v>
          </cell>
        </row>
      </sheetData>
      <sheetData sheetId="8"/>
      <sheetData sheetId="9"/>
      <sheetData sheetId="10"/>
      <sheetData sheetId="11">
        <row r="17">
          <cell r="J17">
            <v>6</v>
          </cell>
        </row>
      </sheetData>
      <sheetData sheetId="12">
        <row r="6">
          <cell r="B6" t="str">
            <v>VL_13</v>
          </cell>
        </row>
      </sheetData>
      <sheetData sheetId="13" refreshError="1"/>
      <sheetData sheetId="14"/>
      <sheetData sheetId="15"/>
      <sheetData sheetId="16"/>
      <sheetData sheetId="17">
        <row r="22">
          <cell r="C22" t="str">
            <v>kask</v>
          </cell>
        </row>
      </sheetData>
      <sheetData sheetId="18"/>
      <sheetData sheetId="19">
        <row r="6">
          <cell r="B6" t="str">
            <v>haab</v>
          </cell>
        </row>
      </sheetData>
      <sheetData sheetId="20">
        <row r="6">
          <cell r="B6">
            <v>-10</v>
          </cell>
        </row>
      </sheetData>
      <sheetData sheetId="21"/>
      <sheetData sheetId="22">
        <row r="5">
          <cell r="B5">
            <v>2</v>
          </cell>
        </row>
      </sheetData>
      <sheetData sheetId="23"/>
      <sheetData sheetId="24">
        <row r="5">
          <cell r="B5" t="str">
            <v>R_101</v>
          </cell>
        </row>
      </sheetData>
      <sheetData sheetId="25">
        <row r="4">
          <cell r="J4">
            <v>0.1</v>
          </cell>
        </row>
        <row r="7">
          <cell r="I7">
            <v>6.9102000000000006</v>
          </cell>
        </row>
        <row r="8">
          <cell r="I8">
            <v>4.2904400000000003</v>
          </cell>
        </row>
        <row r="9">
          <cell r="I9">
            <v>6.1423999999999994</v>
          </cell>
        </row>
        <row r="10">
          <cell r="I10">
            <v>5.4222035999999996</v>
          </cell>
        </row>
        <row r="11">
          <cell r="I11">
            <v>5.6352000000000002</v>
          </cell>
        </row>
        <row r="12">
          <cell r="I12">
            <v>8.3580000000000005</v>
          </cell>
        </row>
        <row r="13">
          <cell r="I13">
            <v>3.1203199999999995</v>
          </cell>
        </row>
        <row r="14">
          <cell r="I14">
            <v>4.6067999999999998</v>
          </cell>
        </row>
        <row r="15">
          <cell r="I15">
            <v>6.014736000000001</v>
          </cell>
        </row>
      </sheetData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>
        <row r="5">
          <cell r="D5" t="str">
            <v>haab</v>
          </cell>
        </row>
      </sheetData>
      <sheetData sheetId="39"/>
      <sheetData sheetId="4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DBA429-ECC9-4F55-BBE4-5EE851C4387E}" name="Table1" displayName="Table1" ref="B9:F10" totalsRowShown="0">
  <autoFilter ref="B9:F10" xr:uid="{E513C782-83FB-4F83-9C63-22ABAE40A04F}"/>
  <tableColumns count="5">
    <tableColumn id="1" xr3:uid="{A2CF9976-45F0-40F3-9628-AB6C5258DF65}" name="Kaubaartikkel" dataDxfId="1"/>
    <tableColumn id="2" xr3:uid="{DA904A97-EA6D-458B-9033-9D264C978AB6}" name="Kauba nimetus">
      <calculatedColumnFormula>Table1[Hind koos KM]=_xlfn.IFNA(VLOOKUP(Table1[Kaubaartikkel],Hinnakiri,2),0)</calculatedColumnFormula>
    </tableColumn>
    <tableColumn id="3" xr3:uid="{4752BF6C-DFA5-4E79-A35D-1A421A988757}" name="Kogus" dataDxfId="0"/>
    <tableColumn id="4" xr3:uid="{553E8589-DE27-4836-808A-CAC2173B048A}" name="Hind koos KM"/>
    <tableColumn id="5" xr3:uid="{CFFEF607-7221-4C3D-8E90-5235354A130F}" name="Maksum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B1:J29"/>
  <sheetViews>
    <sheetView workbookViewId="0">
      <selection activeCell="F9" sqref="F9"/>
    </sheetView>
  </sheetViews>
  <sheetFormatPr defaultColWidth="9.140625" defaultRowHeight="15" x14ac:dyDescent="0.2"/>
  <cols>
    <col min="1" max="1" width="8.28515625" style="9" customWidth="1"/>
    <col min="2" max="4" width="12.85546875" style="9" customWidth="1"/>
    <col min="5" max="5" width="13.5703125" style="9" customWidth="1"/>
    <col min="6" max="6" width="12.85546875" style="9" customWidth="1"/>
    <col min="7" max="7" width="15.140625" style="9" customWidth="1"/>
    <col min="8" max="9" width="11.140625" style="9" customWidth="1"/>
    <col min="10" max="10" width="13.140625" style="9" bestFit="1" customWidth="1"/>
    <col min="11" max="16384" width="9.140625" style="9"/>
  </cols>
  <sheetData>
    <row r="1" spans="2:10" s="7" customFormat="1" ht="31.5" customHeight="1" x14ac:dyDescent="0.25"/>
    <row r="3" spans="2:10" ht="20.25" x14ac:dyDescent="0.3">
      <c r="B3" s="8" t="s">
        <v>120</v>
      </c>
    </row>
    <row r="5" spans="2:10" ht="18.75" x14ac:dyDescent="0.35">
      <c r="B5" s="10" t="s">
        <v>121</v>
      </c>
      <c r="C5" s="10" t="s">
        <v>122</v>
      </c>
      <c r="D5" s="10" t="s">
        <v>123</v>
      </c>
      <c r="E5" s="10" t="s">
        <v>124</v>
      </c>
      <c r="F5" s="10" t="s">
        <v>125</v>
      </c>
      <c r="H5" s="10" t="s">
        <v>126</v>
      </c>
      <c r="I5" s="10" t="s">
        <v>127</v>
      </c>
      <c r="J5" s="10" t="s">
        <v>128</v>
      </c>
    </row>
    <row r="6" spans="2:10" x14ac:dyDescent="0.2">
      <c r="B6" s="11">
        <v>-10</v>
      </c>
      <c r="C6" s="11">
        <v>10</v>
      </c>
      <c r="D6" s="11">
        <v>20</v>
      </c>
      <c r="E6" s="11">
        <f>(lõpp-algus)/jaotisi</f>
        <v>1</v>
      </c>
      <c r="F6" s="11">
        <v>2</v>
      </c>
      <c r="H6" s="16">
        <f>MIN(y)</f>
        <v>-2.9383717218207628</v>
      </c>
      <c r="I6" s="16">
        <f>MAX(y)</f>
        <v>2.7278922804770449</v>
      </c>
      <c r="J6" s="16">
        <f>AVERAGE(z)</f>
        <v>-0.21100102233361015</v>
      </c>
    </row>
    <row r="7" spans="2:10" x14ac:dyDescent="0.2">
      <c r="H7" s="9">
        <f>INDEX(x,MATCH(H6,y,0))</f>
        <v>6</v>
      </c>
      <c r="I7" s="9">
        <f>INDEX(x,MATCH(I6,y,0))</f>
        <v>0</v>
      </c>
    </row>
    <row r="8" spans="2:10" ht="15.75" x14ac:dyDescent="0.25">
      <c r="B8" s="10" t="s">
        <v>129</v>
      </c>
      <c r="C8" s="10" t="s">
        <v>130</v>
      </c>
      <c r="D8" s="10" t="s">
        <v>131</v>
      </c>
      <c r="H8" s="9" t="str">
        <f ca="1">_xlfn.FORMULATEXT(H7)</f>
        <v>=INDEX(x;MATCH(H6;y;0))</v>
      </c>
    </row>
    <row r="9" spans="2:10" x14ac:dyDescent="0.2">
      <c r="B9" s="9">
        <f>algus</f>
        <v>-10</v>
      </c>
      <c r="C9" s="16">
        <f>3*SIN(x+2)*COS(x/2)</f>
        <v>-0.84193056732976213</v>
      </c>
      <c r="D9" s="16">
        <f>IF(x&gt;p,3*SIN(x+1),5*COS(2*x-3))</f>
        <v>-2.6641651016669874</v>
      </c>
    </row>
    <row r="10" spans="2:10" x14ac:dyDescent="0.2">
      <c r="B10" s="9">
        <f>B9+samm</f>
        <v>-9</v>
      </c>
      <c r="C10" s="16">
        <f>3*SIN(x+2)*COS(x/2)</f>
        <v>0.41547004587670799</v>
      </c>
      <c r="D10" s="16">
        <f>IF(x&gt;p,3*SIN(x+1),5*COS(2*x-3))</f>
        <v>-2.7386463011213418</v>
      </c>
    </row>
    <row r="11" spans="2:10" x14ac:dyDescent="0.2">
      <c r="B11" s="9">
        <f>B10+samm</f>
        <v>-8</v>
      </c>
      <c r="C11" s="16">
        <f>3*SIN(x+2)*COS(x/2)</f>
        <v>-0.54791447390446779</v>
      </c>
      <c r="D11" s="16">
        <f>IF(x&gt;p,3*SIN(x+1),5*COS(2*x-3))</f>
        <v>4.9435230909333461</v>
      </c>
    </row>
    <row r="12" spans="2:10" x14ac:dyDescent="0.2">
      <c r="B12" s="9">
        <f>B11+samm</f>
        <v>-7</v>
      </c>
      <c r="C12" s="16">
        <f>3*SIN(x+2)*COS(x/2)</f>
        <v>-2.6939731488413168</v>
      </c>
      <c r="D12" s="16">
        <f>IF(x&gt;p,3*SIN(x+1),5*COS(2*x-3))</f>
        <v>-1.3758166902579847</v>
      </c>
    </row>
    <row r="13" spans="2:10" x14ac:dyDescent="0.2">
      <c r="B13" s="9">
        <f>B12+samm</f>
        <v>-6</v>
      </c>
      <c r="C13" s="16">
        <f>3*SIN(x+2)*COS(x/2)</f>
        <v>-2.2476863752900278</v>
      </c>
      <c r="D13" s="16">
        <f>IF(x&gt;p,3*SIN(x+1),5*COS(2*x-3))</f>
        <v>-3.7984395642941067</v>
      </c>
    </row>
    <row r="14" spans="2:10" x14ac:dyDescent="0.2">
      <c r="B14" s="9">
        <f>B13+samm</f>
        <v>-5</v>
      </c>
      <c r="C14" s="16">
        <f>3*SIN(x+2)*COS(x/2)</f>
        <v>0.33917218044928332</v>
      </c>
      <c r="D14" s="16">
        <f>IF(x&gt;p,3*SIN(x+1),5*COS(2*x-3))</f>
        <v>4.5372339072509806</v>
      </c>
    </row>
    <row r="15" spans="2:10" x14ac:dyDescent="0.2">
      <c r="B15" s="9">
        <f>B14+samm</f>
        <v>-4</v>
      </c>
      <c r="C15" s="16">
        <f>3*SIN(x+2)*COS(x/2)</f>
        <v>1.1352037429618924</v>
      </c>
      <c r="D15" s="16">
        <f>IF(x&gt;p,3*SIN(x+1),5*COS(2*x-3))</f>
        <v>2.2128489940253928E-2</v>
      </c>
    </row>
    <row r="16" spans="2:10" x14ac:dyDescent="0.2">
      <c r="B16" s="9">
        <f>B15+samm</f>
        <v>-3</v>
      </c>
      <c r="C16" s="16">
        <f>3*SIN(x+2)*COS(x/2)</f>
        <v>-0.1785699082496302</v>
      </c>
      <c r="D16" s="16">
        <f>IF(x&gt;p,3*SIN(x+1),5*COS(2*x-3))</f>
        <v>-4.5556513094233848</v>
      </c>
    </row>
    <row r="17" spans="2:4" x14ac:dyDescent="0.2">
      <c r="B17" s="9">
        <f>B16+samm</f>
        <v>-2</v>
      </c>
      <c r="C17" s="16">
        <f>3*SIN(x+2)*COS(x/2)</f>
        <v>0</v>
      </c>
      <c r="D17" s="16">
        <f>IF(x&gt;p,3*SIN(x+1),5*COS(2*x-3))</f>
        <v>3.7695112717165231</v>
      </c>
    </row>
    <row r="18" spans="2:4" x14ac:dyDescent="0.2">
      <c r="B18" s="9">
        <f>B17+samm</f>
        <v>-1</v>
      </c>
      <c r="C18" s="16">
        <f>3*SIN(x+2)*COS(x/2)</f>
        <v>2.2153807878123861</v>
      </c>
      <c r="D18" s="16">
        <f>IF(x&gt;p,3*SIN(x+1),5*COS(2*x-3))</f>
        <v>1.4183109273161312</v>
      </c>
    </row>
    <row r="19" spans="2:4" x14ac:dyDescent="0.2">
      <c r="B19" s="9">
        <f>B18+samm</f>
        <v>0</v>
      </c>
      <c r="C19" s="16">
        <f>3*SIN(x+2)*COS(x/2)</f>
        <v>2.7278922804770449</v>
      </c>
      <c r="D19" s="16">
        <f>IF(x&gt;p,3*SIN(x+1),5*COS(2*x-3))</f>
        <v>-4.9499624830022269</v>
      </c>
    </row>
    <row r="20" spans="2:4" x14ac:dyDescent="0.2">
      <c r="B20" s="9">
        <f>B19+samm</f>
        <v>1</v>
      </c>
      <c r="C20" s="16">
        <f>3*SIN(x+2)*COS(x/2)</f>
        <v>0.37153337462150493</v>
      </c>
      <c r="D20" s="16">
        <f>IF(x&gt;p,3*SIN(x+1),5*COS(2*x-3))</f>
        <v>2.7015115293406988</v>
      </c>
    </row>
    <row r="21" spans="2:4" x14ac:dyDescent="0.2">
      <c r="B21" s="9">
        <f>B20+samm</f>
        <v>2</v>
      </c>
      <c r="C21" s="16">
        <f>3*SIN(x+2)*COS(x/2)</f>
        <v>-1.2267063999049068</v>
      </c>
      <c r="D21" s="16">
        <f>IF(x&gt;p,3*SIN(x+1),5*COS(2*x-3))</f>
        <v>2.7015115293406988</v>
      </c>
    </row>
    <row r="22" spans="2:4" x14ac:dyDescent="0.2">
      <c r="B22" s="9">
        <f>B21+samm</f>
        <v>3</v>
      </c>
      <c r="C22" s="16">
        <f>3*SIN(x+2)*COS(x/2)</f>
        <v>-0.20349485940270645</v>
      </c>
      <c r="D22" s="16">
        <f>IF(x&gt;p,3*SIN(x+1),5*COS(2*x-3))</f>
        <v>-2.2704074859237844</v>
      </c>
    </row>
    <row r="23" spans="2:4" x14ac:dyDescent="0.2">
      <c r="B23" s="9">
        <f>B22+samm</f>
        <v>4</v>
      </c>
      <c r="C23" s="16">
        <f>3*SIN(x+2)*COS(x/2)</f>
        <v>0.34883362697318027</v>
      </c>
      <c r="D23" s="16">
        <f>IF(x&gt;p,3*SIN(x+1),5*COS(2*x-3))</f>
        <v>-2.8767728239894153</v>
      </c>
    </row>
    <row r="24" spans="2:4" x14ac:dyDescent="0.2">
      <c r="B24" s="9">
        <f>B23+samm</f>
        <v>5</v>
      </c>
      <c r="C24" s="16">
        <f>3*SIN(x+2)*COS(x/2)</f>
        <v>-1.5790218571903594</v>
      </c>
      <c r="D24" s="16">
        <f>IF(x&gt;p,3*SIN(x+1),5*COS(2*x-3))</f>
        <v>-0.83824649459677758</v>
      </c>
    </row>
    <row r="25" spans="2:4" x14ac:dyDescent="0.2">
      <c r="B25" s="9">
        <f>B24+samm</f>
        <v>6</v>
      </c>
      <c r="C25" s="16">
        <f>3*SIN(x+2)*COS(x/2)</f>
        <v>-2.9383717218207628</v>
      </c>
      <c r="D25" s="16">
        <f>IF(x&gt;p,3*SIN(x+1),5*COS(2*x-3))</f>
        <v>1.9709597961563672</v>
      </c>
    </row>
    <row r="26" spans="2:4" x14ac:dyDescent="0.2">
      <c r="B26" s="9">
        <f>B25+samm</f>
        <v>7</v>
      </c>
      <c r="C26" s="16">
        <f>3*SIN(x+2)*COS(x/2)</f>
        <v>-1.157793334382389</v>
      </c>
      <c r="D26" s="16">
        <f>IF(x&gt;p,3*SIN(x+1),5*COS(2*x-3))</f>
        <v>2.9680747398701453</v>
      </c>
    </row>
    <row r="27" spans="2:4" x14ac:dyDescent="0.2">
      <c r="B27" s="9">
        <f>B26+samm</f>
        <v>8</v>
      </c>
      <c r="C27" s="16">
        <f>3*SIN(x+2)*COS(x/2)</f>
        <v>1.0667877862439166</v>
      </c>
      <c r="D27" s="16">
        <f>IF(x&gt;p,3*SIN(x+1),5*COS(2*x-3))</f>
        <v>1.2363554557252698</v>
      </c>
    </row>
    <row r="28" spans="2:4" x14ac:dyDescent="0.2">
      <c r="B28" s="9">
        <f>B27+samm</f>
        <v>9</v>
      </c>
      <c r="C28" s="16">
        <f>3*SIN(x+2)*COS(x/2)</f>
        <v>0.6323812050384181</v>
      </c>
      <c r="D28" s="16">
        <f>IF(x&gt;p,3*SIN(x+1),5*COS(2*x-3))</f>
        <v>-1.6320633326681093</v>
      </c>
    </row>
    <row r="29" spans="2:4" x14ac:dyDescent="0.2">
      <c r="B29" s="9">
        <f>B28+samm</f>
        <v>10</v>
      </c>
      <c r="C29" s="16">
        <f>3*SIN(x+2)*COS(x/2)</f>
        <v>-0.45661633974115162</v>
      </c>
      <c r="D29" s="16">
        <f>IF(x&gt;p,3*SIN(x+1),5*COS(2*x-3))</f>
        <v>-2.9999706196521103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669C-D3C6-4AC7-9F5D-8B23573D8841}">
  <dimension ref="K4:T27"/>
  <sheetViews>
    <sheetView workbookViewId="0">
      <selection activeCell="V11" sqref="V11"/>
    </sheetView>
  </sheetViews>
  <sheetFormatPr defaultRowHeight="15" x14ac:dyDescent="0.25"/>
  <cols>
    <col min="11" max="11" width="19" customWidth="1"/>
    <col min="12" max="12" width="12.28515625" customWidth="1"/>
    <col min="13" max="13" width="10.140625" bestFit="1" customWidth="1"/>
  </cols>
  <sheetData>
    <row r="4" spans="11:20" x14ac:dyDescent="0.25">
      <c r="K4" s="18" t="s">
        <v>141</v>
      </c>
      <c r="L4" s="18" t="s">
        <v>142</v>
      </c>
      <c r="M4" s="12" t="s">
        <v>166</v>
      </c>
      <c r="N4" s="12" t="s">
        <v>167</v>
      </c>
      <c r="O4" t="s">
        <v>167</v>
      </c>
      <c r="R4" s="12" t="s">
        <v>168</v>
      </c>
      <c r="S4" s="12" t="s">
        <v>173</v>
      </c>
      <c r="T4" s="12" t="s">
        <v>174</v>
      </c>
    </row>
    <row r="5" spans="11:20" x14ac:dyDescent="0.25">
      <c r="K5" s="5" t="s">
        <v>143</v>
      </c>
      <c r="L5" s="17">
        <v>35340</v>
      </c>
      <c r="M5" s="19">
        <f ca="1">INT((TODAY()-Sünniaeg)/365.25)</f>
        <v>24</v>
      </c>
      <c r="N5" t="str">
        <f ca="1">INDEX(V_grupp,MATCH(Vanus,Vgr_algused,1))</f>
        <v>21-25</v>
      </c>
      <c r="O5" t="str">
        <f ca="1">VLOOKUP(Vanus,V_Grupid,2,TRUE)</f>
        <v>21-25</v>
      </c>
      <c r="R5">
        <v>0</v>
      </c>
      <c r="S5" s="5" t="s">
        <v>169</v>
      </c>
      <c r="T5">
        <f ca="1">COUNTIF(Vanusegrupp,V_grupp)</f>
        <v>0</v>
      </c>
    </row>
    <row r="6" spans="11:20" x14ac:dyDescent="0.25">
      <c r="K6" s="5" t="s">
        <v>144</v>
      </c>
      <c r="L6" s="17">
        <v>31872</v>
      </c>
      <c r="M6" s="19">
        <f ca="1">INT((TODAY()-Sünniaeg)/365.25)</f>
        <v>34</v>
      </c>
      <c r="N6" t="str">
        <f ca="1">INDEX(V_grupp,MATCH(Vanus,Vgr_algused,1))</f>
        <v>üle 30</v>
      </c>
      <c r="O6" t="str">
        <f ca="1">VLOOKUP(Vanus,V_Grupid,2,TRUE)</f>
        <v>üle 30</v>
      </c>
      <c r="R6">
        <v>21</v>
      </c>
      <c r="S6" s="5" t="s">
        <v>170</v>
      </c>
      <c r="T6">
        <f ca="1">COUNTIF(Vanusegrupp,V_grupp)</f>
        <v>10</v>
      </c>
    </row>
    <row r="7" spans="11:20" x14ac:dyDescent="0.25">
      <c r="K7" s="5" t="s">
        <v>145</v>
      </c>
      <c r="L7" s="17">
        <v>30993</v>
      </c>
      <c r="M7" s="19">
        <f ca="1">INT((TODAY()-Sünniaeg)/365.25)</f>
        <v>36</v>
      </c>
      <c r="N7" t="str">
        <f ca="1">INDEX(V_grupp,MATCH(Vanus,Vgr_algused,1))</f>
        <v>üle 30</v>
      </c>
      <c r="O7" t="str">
        <f ca="1">VLOOKUP(Vanus,V_Grupid,2,TRUE)</f>
        <v>üle 30</v>
      </c>
      <c r="R7">
        <v>26</v>
      </c>
      <c r="S7" s="5" t="s">
        <v>171</v>
      </c>
      <c r="T7">
        <f ca="1">COUNTIF(Vanusegrupp,V_grupp)</f>
        <v>4</v>
      </c>
    </row>
    <row r="8" spans="11:20" x14ac:dyDescent="0.25">
      <c r="K8" s="5" t="s">
        <v>146</v>
      </c>
      <c r="L8" s="17">
        <v>34105</v>
      </c>
      <c r="M8" s="19">
        <f ca="1">INT((TODAY()-Sünniaeg)/365.25)</f>
        <v>28</v>
      </c>
      <c r="N8" t="str">
        <f ca="1">INDEX(V_grupp,MATCH(Vanus,Vgr_algused,1))</f>
        <v>26-30</v>
      </c>
      <c r="O8" t="str">
        <f ca="1">VLOOKUP(Vanus,V_Grupid,2,TRUE)</f>
        <v>26-30</v>
      </c>
      <c r="R8">
        <v>31</v>
      </c>
      <c r="S8" s="5" t="s">
        <v>172</v>
      </c>
      <c r="T8">
        <f ca="1">COUNTIF(Vanusegrupp,V_grupp)</f>
        <v>9</v>
      </c>
    </row>
    <row r="9" spans="11:20" x14ac:dyDescent="0.25">
      <c r="K9" s="5" t="s">
        <v>147</v>
      </c>
      <c r="L9" s="17">
        <v>33636</v>
      </c>
      <c r="M9" s="19">
        <f ca="1">INT((TODAY()-Sünniaeg)/365.25)</f>
        <v>29</v>
      </c>
      <c r="N9" t="str">
        <f ca="1">INDEX(V_grupp,MATCH(Vanus,Vgr_algused,1))</f>
        <v>26-30</v>
      </c>
      <c r="O9" t="str">
        <f ca="1">VLOOKUP(Vanus,V_Grupid,2,TRUE)</f>
        <v>26-30</v>
      </c>
    </row>
    <row r="10" spans="11:20" x14ac:dyDescent="0.25">
      <c r="K10" s="5" t="s">
        <v>148</v>
      </c>
      <c r="L10" s="17">
        <v>34977</v>
      </c>
      <c r="M10" s="19">
        <f ca="1">INT((TODAY()-Sünniaeg)/365.25)</f>
        <v>25</v>
      </c>
      <c r="N10" t="str">
        <f ca="1">INDEX(V_grupp,MATCH(Vanus,Vgr_algused,1))</f>
        <v>21-25</v>
      </c>
      <c r="O10" t="str">
        <f ca="1">VLOOKUP(Vanus,V_Grupid,2,TRUE)</f>
        <v>21-25</v>
      </c>
    </row>
    <row r="11" spans="11:20" x14ac:dyDescent="0.25">
      <c r="K11" s="5" t="s">
        <v>149</v>
      </c>
      <c r="L11" s="17">
        <v>31350</v>
      </c>
      <c r="M11" s="19">
        <f ca="1">INT((TODAY()-Sünniaeg)/365.25)</f>
        <v>35</v>
      </c>
      <c r="N11" t="str">
        <f ca="1">INDEX(V_grupp,MATCH(Vanus,Vgr_algused,1))</f>
        <v>üle 30</v>
      </c>
      <c r="O11" t="str">
        <f ca="1">VLOOKUP(Vanus,V_Grupid,2,TRUE)</f>
        <v>üle 30</v>
      </c>
    </row>
    <row r="12" spans="11:20" x14ac:dyDescent="0.25">
      <c r="K12" s="5" t="s">
        <v>150</v>
      </c>
      <c r="L12" s="17">
        <v>32173</v>
      </c>
      <c r="M12" s="19">
        <f ca="1">INT((TODAY()-Sünniaeg)/365.25)</f>
        <v>33</v>
      </c>
      <c r="N12" t="str">
        <f ca="1">INDEX(V_grupp,MATCH(Vanus,Vgr_algused,1))</f>
        <v>üle 30</v>
      </c>
      <c r="O12" t="str">
        <f ca="1">VLOOKUP(Vanus,V_Grupid,2,TRUE)</f>
        <v>üle 30</v>
      </c>
    </row>
    <row r="13" spans="11:20" x14ac:dyDescent="0.25">
      <c r="K13" s="5" t="s">
        <v>151</v>
      </c>
      <c r="L13" s="17">
        <v>31192</v>
      </c>
      <c r="M13" s="19">
        <f ca="1">INT((TODAY()-Sünniaeg)/365.25)</f>
        <v>36</v>
      </c>
      <c r="N13" t="str">
        <f ca="1">INDEX(V_grupp,MATCH(Vanus,Vgr_algused,1))</f>
        <v>üle 30</v>
      </c>
      <c r="O13" t="str">
        <f ca="1">VLOOKUP(Vanus,V_Grupid,2,TRUE)</f>
        <v>üle 30</v>
      </c>
    </row>
    <row r="14" spans="11:20" x14ac:dyDescent="0.25">
      <c r="K14" s="5" t="s">
        <v>152</v>
      </c>
      <c r="L14" s="17">
        <v>35160</v>
      </c>
      <c r="M14" s="19">
        <f ca="1">INT((TODAY()-Sünniaeg)/365.25)</f>
        <v>25</v>
      </c>
      <c r="N14" t="str">
        <f ca="1">INDEX(V_grupp,MATCH(Vanus,Vgr_algused,1))</f>
        <v>21-25</v>
      </c>
      <c r="O14" t="str">
        <f ca="1">VLOOKUP(Vanus,V_Grupid,2,TRUE)</f>
        <v>21-25</v>
      </c>
    </row>
    <row r="15" spans="11:20" x14ac:dyDescent="0.25">
      <c r="K15" s="5" t="s">
        <v>153</v>
      </c>
      <c r="L15" s="17">
        <v>34033</v>
      </c>
      <c r="M15" s="19">
        <f ca="1">INT((TODAY()-Sünniaeg)/365.25)</f>
        <v>28</v>
      </c>
      <c r="N15" t="str">
        <f ca="1">INDEX(V_grupp,MATCH(Vanus,Vgr_algused,1))</f>
        <v>26-30</v>
      </c>
      <c r="O15" t="str">
        <f ca="1">VLOOKUP(Vanus,V_Grupid,2,TRUE)</f>
        <v>26-30</v>
      </c>
    </row>
    <row r="16" spans="11:20" x14ac:dyDescent="0.25">
      <c r="K16" s="5" t="s">
        <v>154</v>
      </c>
      <c r="L16" s="17">
        <v>32386</v>
      </c>
      <c r="M16" s="19">
        <f ca="1">INT((TODAY()-Sünniaeg)/365.25)</f>
        <v>33</v>
      </c>
      <c r="N16" t="str">
        <f ca="1">INDEX(V_grupp,MATCH(Vanus,Vgr_algused,1))</f>
        <v>üle 30</v>
      </c>
      <c r="O16" t="str">
        <f ca="1">VLOOKUP(Vanus,V_Grupid,2,TRUE)</f>
        <v>üle 30</v>
      </c>
    </row>
    <row r="17" spans="11:15" x14ac:dyDescent="0.25">
      <c r="K17" s="5" t="s">
        <v>155</v>
      </c>
      <c r="L17" s="17">
        <v>30000</v>
      </c>
      <c r="M17" s="19">
        <f ca="1">INT((TODAY()-Sünniaeg)/365.25)</f>
        <v>39</v>
      </c>
      <c r="N17" t="str">
        <f ca="1">INDEX(V_grupp,MATCH(Vanus,Vgr_algused,1))</f>
        <v>üle 30</v>
      </c>
      <c r="O17" t="str">
        <f ca="1">VLOOKUP(Vanus,V_Grupid,2,TRUE)</f>
        <v>üle 30</v>
      </c>
    </row>
    <row r="18" spans="11:15" x14ac:dyDescent="0.25">
      <c r="K18" s="5" t="s">
        <v>156</v>
      </c>
      <c r="L18" s="17">
        <v>30910</v>
      </c>
      <c r="M18" s="19">
        <f ca="1">INT((TODAY()-Sünniaeg)/365.25)</f>
        <v>37</v>
      </c>
      <c r="N18" t="str">
        <f ca="1">INDEX(V_grupp,MATCH(Vanus,Vgr_algused,1))</f>
        <v>üle 30</v>
      </c>
      <c r="O18" t="str">
        <f ca="1">VLOOKUP(Vanus,V_Grupid,2,TRUE)</f>
        <v>üle 30</v>
      </c>
    </row>
    <row r="19" spans="11:15" x14ac:dyDescent="0.25">
      <c r="K19" s="5" t="s">
        <v>157</v>
      </c>
      <c r="L19" s="17">
        <v>36428</v>
      </c>
      <c r="M19" s="19">
        <f ca="1">INT((TODAY()-Sünniaeg)/365.25)</f>
        <v>21</v>
      </c>
      <c r="N19" t="str">
        <f ca="1">INDEX(V_grupp,MATCH(Vanus,Vgr_algused,1))</f>
        <v>21-25</v>
      </c>
      <c r="O19" t="str">
        <f ca="1">VLOOKUP(Vanus,V_Grupid,2,TRUE)</f>
        <v>21-25</v>
      </c>
    </row>
    <row r="20" spans="11:15" x14ac:dyDescent="0.25">
      <c r="K20" s="5" t="s">
        <v>158</v>
      </c>
      <c r="L20" s="17">
        <v>35975</v>
      </c>
      <c r="M20" s="19">
        <f ca="1">INT((TODAY()-Sünniaeg)/365.25)</f>
        <v>23</v>
      </c>
      <c r="N20" t="str">
        <f ca="1">INDEX(V_grupp,MATCH(Vanus,Vgr_algused,1))</f>
        <v>21-25</v>
      </c>
      <c r="O20" t="str">
        <f ca="1">VLOOKUP(Vanus,V_Grupid,2,TRUE)</f>
        <v>21-25</v>
      </c>
    </row>
    <row r="21" spans="11:15" x14ac:dyDescent="0.25">
      <c r="K21" s="5" t="s">
        <v>159</v>
      </c>
      <c r="L21" s="17">
        <v>35132</v>
      </c>
      <c r="M21" s="19">
        <f ca="1">INT((TODAY()-Sünniaeg)/365.25)</f>
        <v>25</v>
      </c>
      <c r="N21" t="str">
        <f ca="1">INDEX(V_grupp,MATCH(Vanus,Vgr_algused,1))</f>
        <v>21-25</v>
      </c>
      <c r="O21" t="str">
        <f ca="1">VLOOKUP(Vanus,V_Grupid,2,TRUE)</f>
        <v>21-25</v>
      </c>
    </row>
    <row r="22" spans="11:15" x14ac:dyDescent="0.25">
      <c r="K22" s="5" t="s">
        <v>160</v>
      </c>
      <c r="L22" s="17">
        <v>35396</v>
      </c>
      <c r="M22" s="19">
        <f ca="1">INT((TODAY()-Sünniaeg)/365.25)</f>
        <v>24</v>
      </c>
      <c r="N22" t="str">
        <f ca="1">INDEX(V_grupp,MATCH(Vanus,Vgr_algused,1))</f>
        <v>21-25</v>
      </c>
      <c r="O22" t="str">
        <f ca="1">VLOOKUP(Vanus,V_Grupid,2,TRUE)</f>
        <v>21-25</v>
      </c>
    </row>
    <row r="23" spans="11:15" x14ac:dyDescent="0.25">
      <c r="K23" s="5" t="s">
        <v>161</v>
      </c>
      <c r="L23" s="17">
        <v>35253</v>
      </c>
      <c r="M23" s="19">
        <f ca="1">INT((TODAY()-Sünniaeg)/365.25)</f>
        <v>25</v>
      </c>
      <c r="N23" t="str">
        <f ca="1">INDEX(V_grupp,MATCH(Vanus,Vgr_algused,1))</f>
        <v>21-25</v>
      </c>
      <c r="O23" t="str">
        <f ca="1">VLOOKUP(Vanus,V_Grupid,2,TRUE)</f>
        <v>21-25</v>
      </c>
    </row>
    <row r="24" spans="11:15" x14ac:dyDescent="0.25">
      <c r="K24" s="5" t="s">
        <v>162</v>
      </c>
      <c r="L24" s="17">
        <v>33378</v>
      </c>
      <c r="M24" s="19">
        <f ca="1">INT((TODAY()-Sünniaeg)/365.25)</f>
        <v>30</v>
      </c>
      <c r="N24" t="str">
        <f ca="1">INDEX(V_grupp,MATCH(Vanus,Vgr_algused,1))</f>
        <v>26-30</v>
      </c>
      <c r="O24" t="str">
        <f ca="1">VLOOKUP(Vanus,V_Grupid,2,TRUE)</f>
        <v>26-30</v>
      </c>
    </row>
    <row r="25" spans="11:15" x14ac:dyDescent="0.25">
      <c r="K25" s="5" t="s">
        <v>163</v>
      </c>
      <c r="L25" s="17">
        <v>36349</v>
      </c>
      <c r="M25" s="19">
        <f ca="1">INT((TODAY()-Sünniaeg)/365.25)</f>
        <v>22</v>
      </c>
      <c r="N25" t="str">
        <f ca="1">INDEX(V_grupp,MATCH(Vanus,Vgr_algused,1))</f>
        <v>21-25</v>
      </c>
      <c r="O25" t="str">
        <f ca="1">VLOOKUP(Vanus,V_Grupid,2,TRUE)</f>
        <v>21-25</v>
      </c>
    </row>
    <row r="26" spans="11:15" x14ac:dyDescent="0.25">
      <c r="K26" s="5" t="s">
        <v>164</v>
      </c>
      <c r="L26" s="17">
        <v>32618</v>
      </c>
      <c r="M26" s="19">
        <f ca="1">INT((TODAY()-Sünniaeg)/365.25)</f>
        <v>32</v>
      </c>
      <c r="N26" t="str">
        <f ca="1">INDEX(V_grupp,MATCH(Vanus,Vgr_algused,1))</f>
        <v>üle 30</v>
      </c>
      <c r="O26" t="str">
        <f ca="1">VLOOKUP(Vanus,V_Grupid,2,TRUE)</f>
        <v>üle 30</v>
      </c>
    </row>
    <row r="27" spans="11:15" x14ac:dyDescent="0.25">
      <c r="K27" s="5" t="s">
        <v>165</v>
      </c>
      <c r="L27" s="17">
        <v>35087</v>
      </c>
      <c r="M27" s="19">
        <f ca="1">INT((TODAY()-Sünniaeg)/365.25)</f>
        <v>25</v>
      </c>
      <c r="N27" t="str">
        <f ca="1">INDEX(V_grupp,MATCH(Vanus,Vgr_algused,1))</f>
        <v>21-25</v>
      </c>
      <c r="O27" t="str">
        <f ca="1">VLOOKUP(Vanus,V_Grupid,2,TRUE)</f>
        <v>21-25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0E16-B4BB-455C-8B5F-A344A70DB2F0}">
  <dimension ref="A2:J77"/>
  <sheetViews>
    <sheetView topLeftCell="A18" workbookViewId="0">
      <selection activeCell="W38" sqref="W38"/>
    </sheetView>
  </sheetViews>
  <sheetFormatPr defaultRowHeight="15" x14ac:dyDescent="0.25"/>
  <cols>
    <col min="1" max="1" width="6.5703125" customWidth="1"/>
    <col min="5" max="5" width="12.7109375" customWidth="1"/>
    <col min="6" max="6" width="10.5703125" customWidth="1"/>
    <col min="7" max="7" width="10.7109375" customWidth="1"/>
    <col min="8" max="8" width="10.140625" customWidth="1"/>
  </cols>
  <sheetData>
    <row r="2" spans="1:10" x14ac:dyDescent="0.25">
      <c r="E2" t="s">
        <v>175</v>
      </c>
      <c r="H2" t="s">
        <v>179</v>
      </c>
    </row>
    <row r="4" spans="1:10" ht="21" customHeight="1" x14ac:dyDescent="0.25"/>
    <row r="5" spans="1:10" ht="27.75" customHeight="1" x14ac:dyDescent="0.25">
      <c r="A5" s="12" t="s">
        <v>132</v>
      </c>
      <c r="B5" s="12" t="s">
        <v>133</v>
      </c>
      <c r="C5" s="12" t="s">
        <v>134</v>
      </c>
      <c r="D5" s="12" t="s">
        <v>135</v>
      </c>
      <c r="E5" s="20" t="s">
        <v>176</v>
      </c>
      <c r="F5" s="20" t="s">
        <v>177</v>
      </c>
      <c r="G5" s="20" t="s">
        <v>178</v>
      </c>
      <c r="H5" s="20" t="s">
        <v>180</v>
      </c>
      <c r="I5" s="20" t="s">
        <v>181</v>
      </c>
      <c r="J5" s="20" t="s">
        <v>182</v>
      </c>
    </row>
    <row r="6" spans="1:10" x14ac:dyDescent="0.25">
      <c r="A6" s="15">
        <v>1950</v>
      </c>
      <c r="B6" s="13">
        <v>1022906</v>
      </c>
      <c r="C6" s="13">
        <v>432506</v>
      </c>
      <c r="D6" s="13">
        <v>590400</v>
      </c>
      <c r="E6" s="21">
        <f>B7-$B$6</f>
        <v>26925</v>
      </c>
      <c r="F6" s="21">
        <f>C7-$C$6</f>
        <v>14671</v>
      </c>
      <c r="G6" s="21">
        <f>D7-$D$6</f>
        <v>12254</v>
      </c>
      <c r="H6" s="22">
        <f>(B7-B6)/B6</f>
        <v>2.6322066739270275E-2</v>
      </c>
      <c r="I6" s="22">
        <f t="shared" ref="I6:J6" si="0">(C7-C6)/C6</f>
        <v>3.3920916704045727E-2</v>
      </c>
      <c r="J6" s="22">
        <f t="shared" si="0"/>
        <v>2.0755420054200543E-2</v>
      </c>
    </row>
    <row r="7" spans="1:10" x14ac:dyDescent="0.25">
      <c r="A7" s="15">
        <v>1951</v>
      </c>
      <c r="B7" s="13">
        <v>1049831</v>
      </c>
      <c r="C7" s="13">
        <v>447177</v>
      </c>
      <c r="D7" s="13">
        <v>602654</v>
      </c>
      <c r="E7" s="21">
        <f t="shared" ref="E7:E70" si="1">B8-$B$6</f>
        <v>50533</v>
      </c>
      <c r="F7" s="21">
        <f t="shared" ref="F7:F70" si="2">C8-$C$6</f>
        <v>27669</v>
      </c>
      <c r="G7" s="21">
        <f t="shared" ref="G7:G70" si="3">D8-$D$6</f>
        <v>22864</v>
      </c>
      <c r="H7" s="22">
        <f t="shared" ref="H7:H70" si="4">(B8-B7)/B7</f>
        <v>2.248742892903715E-2</v>
      </c>
      <c r="I7" s="22">
        <f t="shared" ref="I7:I70" si="5">(C8-C7)/C7</f>
        <v>2.906679010772021E-2</v>
      </c>
      <c r="J7" s="22">
        <f t="shared" ref="J7:J70" si="6">(D8-D7)/D7</f>
        <v>1.7605458521805215E-2</v>
      </c>
    </row>
    <row r="8" spans="1:10" x14ac:dyDescent="0.25">
      <c r="A8" s="15">
        <v>1952</v>
      </c>
      <c r="B8" s="13">
        <v>1073439</v>
      </c>
      <c r="C8" s="13">
        <v>460175</v>
      </c>
      <c r="D8" s="13">
        <v>613264</v>
      </c>
      <c r="E8" s="21">
        <f t="shared" si="1"/>
        <v>69857</v>
      </c>
      <c r="F8" s="21">
        <f t="shared" si="2"/>
        <v>38421</v>
      </c>
      <c r="G8" s="21">
        <f t="shared" si="3"/>
        <v>31436</v>
      </c>
      <c r="H8" s="22">
        <f t="shared" si="4"/>
        <v>1.8001954465973382E-2</v>
      </c>
      <c r="I8" s="22">
        <f t="shared" si="5"/>
        <v>2.3365024175585374E-2</v>
      </c>
      <c r="J8" s="22">
        <f t="shared" si="6"/>
        <v>1.3977667040621984E-2</v>
      </c>
    </row>
    <row r="9" spans="1:10" x14ac:dyDescent="0.25">
      <c r="A9" s="15">
        <v>1953</v>
      </c>
      <c r="B9" s="13">
        <v>1092763</v>
      </c>
      <c r="C9" s="13">
        <v>470927</v>
      </c>
      <c r="D9" s="13">
        <v>621836</v>
      </c>
      <c r="E9" s="21">
        <f t="shared" si="1"/>
        <v>97307</v>
      </c>
      <c r="F9" s="21">
        <f t="shared" si="2"/>
        <v>53582</v>
      </c>
      <c r="G9" s="21">
        <f t="shared" si="3"/>
        <v>43725</v>
      </c>
      <c r="H9" s="22">
        <f t="shared" si="4"/>
        <v>2.5119810974566305E-2</v>
      </c>
      <c r="I9" s="22">
        <f t="shared" si="5"/>
        <v>3.2193949380689577E-2</v>
      </c>
      <c r="J9" s="22">
        <f t="shared" si="6"/>
        <v>1.9762445403611242E-2</v>
      </c>
    </row>
    <row r="10" spans="1:10" x14ac:dyDescent="0.25">
      <c r="A10" s="15">
        <v>1954</v>
      </c>
      <c r="B10" s="13">
        <v>1120213</v>
      </c>
      <c r="C10" s="13">
        <v>486088</v>
      </c>
      <c r="D10" s="13">
        <v>634125</v>
      </c>
      <c r="E10" s="21">
        <f t="shared" si="1"/>
        <v>114734</v>
      </c>
      <c r="F10" s="21">
        <f t="shared" si="2"/>
        <v>63529</v>
      </c>
      <c r="G10" s="21">
        <f t="shared" si="3"/>
        <v>51205</v>
      </c>
      <c r="H10" s="22">
        <f t="shared" si="4"/>
        <v>1.5556862846619349E-2</v>
      </c>
      <c r="I10" s="22">
        <f t="shared" si="5"/>
        <v>2.0463372887213838E-2</v>
      </c>
      <c r="J10" s="22">
        <f t="shared" si="6"/>
        <v>1.1795781588803469E-2</v>
      </c>
    </row>
    <row r="11" spans="1:10" x14ac:dyDescent="0.25">
      <c r="A11" s="15">
        <v>1955</v>
      </c>
      <c r="B11" s="13">
        <v>1137640</v>
      </c>
      <c r="C11" s="13">
        <v>496035</v>
      </c>
      <c r="D11" s="13">
        <v>641605</v>
      </c>
      <c r="E11" s="21">
        <f t="shared" si="1"/>
        <v>127885</v>
      </c>
      <c r="F11" s="21">
        <f t="shared" si="2"/>
        <v>71080</v>
      </c>
      <c r="G11" s="21">
        <f t="shared" si="3"/>
        <v>56805</v>
      </c>
      <c r="H11" s="22">
        <f t="shared" si="4"/>
        <v>1.1559895924897156E-2</v>
      </c>
      <c r="I11" s="22">
        <f t="shared" si="5"/>
        <v>1.5222716138982129E-2</v>
      </c>
      <c r="J11" s="22">
        <f t="shared" si="6"/>
        <v>8.7281115327966577E-3</v>
      </c>
    </row>
    <row r="12" spans="1:10" x14ac:dyDescent="0.25">
      <c r="A12" s="15">
        <v>1956</v>
      </c>
      <c r="B12" s="13">
        <v>1150791</v>
      </c>
      <c r="C12" s="13">
        <v>503586</v>
      </c>
      <c r="D12" s="13">
        <v>647205</v>
      </c>
      <c r="E12" s="21">
        <f t="shared" si="1"/>
        <v>142103</v>
      </c>
      <c r="F12" s="21">
        <f t="shared" si="2"/>
        <v>75181</v>
      </c>
      <c r="G12" s="21">
        <f t="shared" si="3"/>
        <v>66922</v>
      </c>
      <c r="H12" s="22">
        <f t="shared" si="4"/>
        <v>1.2354980183195733E-2</v>
      </c>
      <c r="I12" s="22">
        <f t="shared" si="5"/>
        <v>8.1435941428077818E-3</v>
      </c>
      <c r="J12" s="22">
        <f t="shared" si="6"/>
        <v>1.5631832263347779E-2</v>
      </c>
    </row>
    <row r="13" spans="1:10" x14ac:dyDescent="0.25">
      <c r="A13" s="15">
        <v>1957</v>
      </c>
      <c r="B13" s="13">
        <v>1165009</v>
      </c>
      <c r="C13" s="13">
        <v>507687</v>
      </c>
      <c r="D13" s="13">
        <v>657322</v>
      </c>
      <c r="E13" s="21">
        <f t="shared" si="1"/>
        <v>155811</v>
      </c>
      <c r="F13" s="21">
        <f t="shared" si="2"/>
        <v>83058</v>
      </c>
      <c r="G13" s="21">
        <f t="shared" si="3"/>
        <v>72753</v>
      </c>
      <c r="H13" s="22">
        <f t="shared" si="4"/>
        <v>1.1766432705670085E-2</v>
      </c>
      <c r="I13" s="22">
        <f t="shared" si="5"/>
        <v>1.5515465237439604E-2</v>
      </c>
      <c r="J13" s="22">
        <f t="shared" si="6"/>
        <v>8.8708426007344954E-3</v>
      </c>
    </row>
    <row r="14" spans="1:10" x14ac:dyDescent="0.25">
      <c r="A14" s="15">
        <v>1958</v>
      </c>
      <c r="B14" s="13">
        <v>1178717</v>
      </c>
      <c r="C14" s="13">
        <v>515564</v>
      </c>
      <c r="D14" s="13">
        <v>663153</v>
      </c>
      <c r="E14" s="21">
        <f t="shared" si="1"/>
        <v>168522</v>
      </c>
      <c r="F14" s="21">
        <f t="shared" si="2"/>
        <v>90612</v>
      </c>
      <c r="G14" s="21">
        <f t="shared" si="3"/>
        <v>77910</v>
      </c>
      <c r="H14" s="22">
        <f t="shared" si="4"/>
        <v>1.0783758951470115E-2</v>
      </c>
      <c r="I14" s="22">
        <f t="shared" si="5"/>
        <v>1.4651915184147846E-2</v>
      </c>
      <c r="J14" s="22">
        <f t="shared" si="6"/>
        <v>7.7764859693012023E-3</v>
      </c>
    </row>
    <row r="15" spans="1:10" x14ac:dyDescent="0.25">
      <c r="A15" s="15">
        <v>1959</v>
      </c>
      <c r="B15" s="13">
        <v>1191428</v>
      </c>
      <c r="C15" s="13">
        <v>523118</v>
      </c>
      <c r="D15" s="13">
        <v>668310</v>
      </c>
      <c r="E15" s="21">
        <f t="shared" si="1"/>
        <v>183456</v>
      </c>
      <c r="F15" s="21">
        <f t="shared" si="2"/>
        <v>99528</v>
      </c>
      <c r="G15" s="21">
        <f t="shared" si="3"/>
        <v>83928</v>
      </c>
      <c r="H15" s="22">
        <f t="shared" si="4"/>
        <v>1.253453838586973E-2</v>
      </c>
      <c r="I15" s="22">
        <f t="shared" si="5"/>
        <v>1.7043955665834477E-2</v>
      </c>
      <c r="J15" s="22">
        <f t="shared" si="6"/>
        <v>9.0048031602100818E-3</v>
      </c>
    </row>
    <row r="16" spans="1:10" x14ac:dyDescent="0.25">
      <c r="A16" s="15">
        <v>1960</v>
      </c>
      <c r="B16" s="13">
        <v>1206362</v>
      </c>
      <c r="C16" s="13">
        <v>532034</v>
      </c>
      <c r="D16" s="13">
        <v>674328</v>
      </c>
      <c r="E16" s="21">
        <f t="shared" si="1"/>
        <v>193806</v>
      </c>
      <c r="F16" s="21">
        <f t="shared" si="2"/>
        <v>106277</v>
      </c>
      <c r="G16" s="21">
        <f t="shared" si="3"/>
        <v>87529</v>
      </c>
      <c r="H16" s="22">
        <f t="shared" si="4"/>
        <v>8.5795142751512402E-3</v>
      </c>
      <c r="I16" s="22">
        <f t="shared" si="5"/>
        <v>1.2685279512211626E-2</v>
      </c>
      <c r="J16" s="22">
        <f t="shared" si="6"/>
        <v>5.340131212110427E-3</v>
      </c>
    </row>
    <row r="17" spans="1:10" x14ac:dyDescent="0.25">
      <c r="A17" s="15">
        <v>1961</v>
      </c>
      <c r="B17" s="13">
        <v>1216712</v>
      </c>
      <c r="C17" s="13">
        <v>538783</v>
      </c>
      <c r="D17" s="13">
        <v>677929</v>
      </c>
      <c r="E17" s="21">
        <f t="shared" si="1"/>
        <v>210535</v>
      </c>
      <c r="F17" s="21">
        <f t="shared" si="2"/>
        <v>115228</v>
      </c>
      <c r="G17" s="21">
        <f t="shared" si="3"/>
        <v>95307</v>
      </c>
      <c r="H17" s="22">
        <f t="shared" si="4"/>
        <v>1.3749350709124263E-2</v>
      </c>
      <c r="I17" s="22">
        <f t="shared" si="5"/>
        <v>1.6613367533867995E-2</v>
      </c>
      <c r="J17" s="22">
        <f t="shared" si="6"/>
        <v>1.1473177869658917E-2</v>
      </c>
    </row>
    <row r="18" spans="1:10" x14ac:dyDescent="0.25">
      <c r="A18" s="15">
        <v>1962</v>
      </c>
      <c r="B18" s="13">
        <v>1233441</v>
      </c>
      <c r="C18" s="13">
        <v>547734</v>
      </c>
      <c r="D18" s="13">
        <v>685707</v>
      </c>
      <c r="E18" s="21">
        <f t="shared" si="1"/>
        <v>226898</v>
      </c>
      <c r="F18" s="21">
        <f t="shared" si="2"/>
        <v>124880</v>
      </c>
      <c r="G18" s="21">
        <f t="shared" si="3"/>
        <v>102018</v>
      </c>
      <c r="H18" s="22">
        <f t="shared" si="4"/>
        <v>1.3266139199199637E-2</v>
      </c>
      <c r="I18" s="22">
        <f t="shared" si="5"/>
        <v>1.7621692281289823E-2</v>
      </c>
      <c r="J18" s="22">
        <f t="shared" si="6"/>
        <v>9.7869789866517325E-3</v>
      </c>
    </row>
    <row r="19" spans="1:10" x14ac:dyDescent="0.25">
      <c r="A19" s="15">
        <v>1963</v>
      </c>
      <c r="B19" s="13">
        <v>1249804</v>
      </c>
      <c r="C19" s="13">
        <v>557386</v>
      </c>
      <c r="D19" s="13">
        <v>692418</v>
      </c>
      <c r="E19" s="21">
        <f t="shared" si="1"/>
        <v>245004</v>
      </c>
      <c r="F19" s="21">
        <f t="shared" si="2"/>
        <v>135074</v>
      </c>
      <c r="G19" s="21">
        <f t="shared" si="3"/>
        <v>109930</v>
      </c>
      <c r="H19" s="22">
        <f t="shared" si="4"/>
        <v>1.4487071572822618E-2</v>
      </c>
      <c r="I19" s="22">
        <f t="shared" si="5"/>
        <v>1.828894159523203E-2</v>
      </c>
      <c r="J19" s="22">
        <f t="shared" si="6"/>
        <v>1.1426623802385264E-2</v>
      </c>
    </row>
    <row r="20" spans="1:10" x14ac:dyDescent="0.25">
      <c r="A20" s="15">
        <v>1964</v>
      </c>
      <c r="B20" s="13">
        <v>1267910</v>
      </c>
      <c r="C20" s="13">
        <v>567580</v>
      </c>
      <c r="D20" s="13">
        <v>700330</v>
      </c>
      <c r="E20" s="21">
        <f t="shared" si="1"/>
        <v>263356</v>
      </c>
      <c r="F20" s="21">
        <f t="shared" si="2"/>
        <v>145636</v>
      </c>
      <c r="G20" s="21">
        <f t="shared" si="3"/>
        <v>117720</v>
      </c>
      <c r="H20" s="22">
        <f t="shared" si="4"/>
        <v>1.447421346941029E-2</v>
      </c>
      <c r="I20" s="22">
        <f t="shared" si="5"/>
        <v>1.8608830473237251E-2</v>
      </c>
      <c r="J20" s="22">
        <f t="shared" si="6"/>
        <v>1.1123327574143619E-2</v>
      </c>
    </row>
    <row r="21" spans="1:10" x14ac:dyDescent="0.25">
      <c r="A21" s="15">
        <v>1965</v>
      </c>
      <c r="B21" s="13">
        <v>1286262</v>
      </c>
      <c r="C21" s="13">
        <v>578142</v>
      </c>
      <c r="D21" s="13">
        <v>708120</v>
      </c>
      <c r="E21" s="21">
        <f t="shared" si="1"/>
        <v>279964</v>
      </c>
      <c r="F21" s="21">
        <f t="shared" si="2"/>
        <v>156043</v>
      </c>
      <c r="G21" s="21">
        <f t="shared" si="3"/>
        <v>123921</v>
      </c>
      <c r="H21" s="22">
        <f t="shared" si="4"/>
        <v>1.2911832892521119E-2</v>
      </c>
      <c r="I21" s="22">
        <f t="shared" si="5"/>
        <v>1.8000767977417311E-2</v>
      </c>
      <c r="J21" s="22">
        <f t="shared" si="6"/>
        <v>8.7569903406202344E-3</v>
      </c>
    </row>
    <row r="22" spans="1:10" x14ac:dyDescent="0.25">
      <c r="A22" s="15">
        <v>1966</v>
      </c>
      <c r="B22" s="13">
        <v>1302870</v>
      </c>
      <c r="C22" s="13">
        <v>588549</v>
      </c>
      <c r="D22" s="13">
        <v>714321</v>
      </c>
      <c r="E22" s="21">
        <f t="shared" si="1"/>
        <v>291417</v>
      </c>
      <c r="F22" s="21">
        <f t="shared" si="2"/>
        <v>163358</v>
      </c>
      <c r="G22" s="21">
        <f t="shared" si="3"/>
        <v>128059</v>
      </c>
      <c r="H22" s="22">
        <f t="shared" si="4"/>
        <v>8.7905930752876348E-3</v>
      </c>
      <c r="I22" s="22">
        <f t="shared" si="5"/>
        <v>1.24288716827316E-2</v>
      </c>
      <c r="J22" s="22">
        <f t="shared" si="6"/>
        <v>5.7929138300567952E-3</v>
      </c>
    </row>
    <row r="23" spans="1:10" x14ac:dyDescent="0.25">
      <c r="A23" s="15">
        <v>1967</v>
      </c>
      <c r="B23" s="13">
        <v>1314323</v>
      </c>
      <c r="C23" s="13">
        <v>595864</v>
      </c>
      <c r="D23" s="13">
        <v>718459</v>
      </c>
      <c r="E23" s="21">
        <f t="shared" si="1"/>
        <v>300663</v>
      </c>
      <c r="F23" s="21">
        <f t="shared" si="2"/>
        <v>168946</v>
      </c>
      <c r="G23" s="21">
        <f t="shared" si="3"/>
        <v>131717</v>
      </c>
      <c r="H23" s="22">
        <f t="shared" si="4"/>
        <v>7.0348004257705299E-3</v>
      </c>
      <c r="I23" s="22">
        <f t="shared" si="5"/>
        <v>9.377978867661077E-3</v>
      </c>
      <c r="J23" s="22">
        <f t="shared" si="6"/>
        <v>5.0914526785801276E-3</v>
      </c>
    </row>
    <row r="24" spans="1:10" x14ac:dyDescent="0.25">
      <c r="A24" s="15">
        <v>1968</v>
      </c>
      <c r="B24" s="13">
        <v>1323569</v>
      </c>
      <c r="C24" s="13">
        <v>601452</v>
      </c>
      <c r="D24" s="13">
        <v>722117</v>
      </c>
      <c r="E24" s="21">
        <f t="shared" si="1"/>
        <v>315952</v>
      </c>
      <c r="F24" s="21">
        <f t="shared" si="2"/>
        <v>178784</v>
      </c>
      <c r="G24" s="21">
        <f t="shared" si="3"/>
        <v>137168</v>
      </c>
      <c r="H24" s="22">
        <f t="shared" si="4"/>
        <v>1.1551343375373705E-2</v>
      </c>
      <c r="I24" s="22">
        <f t="shared" si="5"/>
        <v>1.6357082526951443E-2</v>
      </c>
      <c r="J24" s="22">
        <f t="shared" si="6"/>
        <v>7.5486382400635904E-3</v>
      </c>
    </row>
    <row r="25" spans="1:10" x14ac:dyDescent="0.25">
      <c r="A25" s="15">
        <v>1969</v>
      </c>
      <c r="B25" s="13">
        <v>1338858</v>
      </c>
      <c r="C25" s="13">
        <v>611290</v>
      </c>
      <c r="D25" s="13">
        <v>727568</v>
      </c>
      <c r="E25" s="21">
        <f t="shared" si="1"/>
        <v>328734</v>
      </c>
      <c r="F25" s="21">
        <f t="shared" si="2"/>
        <v>185949</v>
      </c>
      <c r="G25" s="21">
        <f t="shared" si="3"/>
        <v>142785</v>
      </c>
      <c r="H25" s="22">
        <f t="shared" si="4"/>
        <v>9.5469422448086361E-3</v>
      </c>
      <c r="I25" s="22">
        <f t="shared" si="5"/>
        <v>1.172111436470415E-2</v>
      </c>
      <c r="J25" s="22">
        <f t="shared" si="6"/>
        <v>7.7202405823235763E-3</v>
      </c>
    </row>
    <row r="26" spans="1:10" x14ac:dyDescent="0.25">
      <c r="A26" s="15">
        <v>1970</v>
      </c>
      <c r="B26" s="13">
        <v>1351640</v>
      </c>
      <c r="C26" s="13">
        <v>618455</v>
      </c>
      <c r="D26" s="13">
        <v>733185</v>
      </c>
      <c r="E26" s="21">
        <f t="shared" si="1"/>
        <v>345605</v>
      </c>
      <c r="F26" s="21">
        <f t="shared" si="2"/>
        <v>194214</v>
      </c>
      <c r="G26" s="21">
        <f t="shared" si="3"/>
        <v>151391</v>
      </c>
      <c r="H26" s="22">
        <f t="shared" si="4"/>
        <v>1.2481873871740996E-2</v>
      </c>
      <c r="I26" s="22">
        <f t="shared" si="5"/>
        <v>1.3363947255661285E-2</v>
      </c>
      <c r="J26" s="22">
        <f t="shared" si="6"/>
        <v>1.1737828788095773E-2</v>
      </c>
    </row>
    <row r="27" spans="1:10" x14ac:dyDescent="0.25">
      <c r="A27" s="15">
        <v>1971</v>
      </c>
      <c r="B27" s="13">
        <v>1368511</v>
      </c>
      <c r="C27" s="13">
        <v>626720</v>
      </c>
      <c r="D27" s="13">
        <v>741791</v>
      </c>
      <c r="E27" s="21">
        <f t="shared" si="1"/>
        <v>362493</v>
      </c>
      <c r="F27" s="21">
        <f t="shared" si="2"/>
        <v>203280</v>
      </c>
      <c r="G27" s="21">
        <f t="shared" si="3"/>
        <v>159213</v>
      </c>
      <c r="H27" s="22">
        <f t="shared" si="4"/>
        <v>1.2340419623956256E-2</v>
      </c>
      <c r="I27" s="22">
        <f t="shared" si="5"/>
        <v>1.446579014551953E-2</v>
      </c>
      <c r="J27" s="22">
        <f t="shared" si="6"/>
        <v>1.0544749127449645E-2</v>
      </c>
    </row>
    <row r="28" spans="1:10" x14ac:dyDescent="0.25">
      <c r="A28" s="15">
        <v>1972</v>
      </c>
      <c r="B28" s="13">
        <v>1385399</v>
      </c>
      <c r="C28" s="13">
        <v>635786</v>
      </c>
      <c r="D28" s="13">
        <v>749613</v>
      </c>
      <c r="E28" s="21">
        <f t="shared" si="1"/>
        <v>376731</v>
      </c>
      <c r="F28" s="21">
        <f t="shared" si="2"/>
        <v>210933</v>
      </c>
      <c r="G28" s="21">
        <f t="shared" si="3"/>
        <v>165798</v>
      </c>
      <c r="H28" s="22">
        <f t="shared" si="4"/>
        <v>1.0277183684988946E-2</v>
      </c>
      <c r="I28" s="22">
        <f t="shared" si="5"/>
        <v>1.203706907670191E-2</v>
      </c>
      <c r="J28" s="22">
        <f t="shared" si="6"/>
        <v>8.7845328189345706E-3</v>
      </c>
    </row>
    <row r="29" spans="1:10" x14ac:dyDescent="0.25">
      <c r="A29" s="15">
        <v>1973</v>
      </c>
      <c r="B29" s="13">
        <v>1399637</v>
      </c>
      <c r="C29" s="13">
        <v>643439</v>
      </c>
      <c r="D29" s="13">
        <v>756198</v>
      </c>
      <c r="E29" s="21">
        <f t="shared" si="1"/>
        <v>389359</v>
      </c>
      <c r="F29" s="21">
        <f t="shared" si="2"/>
        <v>217846</v>
      </c>
      <c r="G29" s="21">
        <f t="shared" si="3"/>
        <v>171513</v>
      </c>
      <c r="H29" s="22">
        <f t="shared" si="4"/>
        <v>9.0223393637064459E-3</v>
      </c>
      <c r="I29" s="22">
        <f t="shared" si="5"/>
        <v>1.0743831194565453E-2</v>
      </c>
      <c r="J29" s="22">
        <f t="shared" si="6"/>
        <v>7.5575444526433553E-3</v>
      </c>
    </row>
    <row r="30" spans="1:10" x14ac:dyDescent="0.25">
      <c r="A30" s="15">
        <v>1974</v>
      </c>
      <c r="B30" s="13">
        <v>1412265</v>
      </c>
      <c r="C30" s="13">
        <v>650352</v>
      </c>
      <c r="D30" s="13">
        <v>761913</v>
      </c>
      <c r="E30" s="21">
        <f t="shared" si="1"/>
        <v>401167</v>
      </c>
      <c r="F30" s="21">
        <f t="shared" si="2"/>
        <v>224116</v>
      </c>
      <c r="G30" s="21">
        <f t="shared" si="3"/>
        <v>177051</v>
      </c>
      <c r="H30" s="22">
        <f t="shared" si="4"/>
        <v>8.3610370574927519E-3</v>
      </c>
      <c r="I30" s="22">
        <f t="shared" si="5"/>
        <v>9.6409329101778737E-3</v>
      </c>
      <c r="J30" s="22">
        <f t="shared" si="6"/>
        <v>7.2685464088419541E-3</v>
      </c>
    </row>
    <row r="31" spans="1:10" x14ac:dyDescent="0.25">
      <c r="A31" s="15">
        <v>1975</v>
      </c>
      <c r="B31" s="13">
        <v>1424073</v>
      </c>
      <c r="C31" s="13">
        <v>656622</v>
      </c>
      <c r="D31" s="13">
        <v>767451</v>
      </c>
      <c r="E31" s="21">
        <f t="shared" si="1"/>
        <v>411724</v>
      </c>
      <c r="F31" s="21">
        <f t="shared" si="2"/>
        <v>230049</v>
      </c>
      <c r="G31" s="21">
        <f t="shared" si="3"/>
        <v>181675</v>
      </c>
      <c r="H31" s="22">
        <f t="shared" si="4"/>
        <v>7.4132435626544429E-3</v>
      </c>
      <c r="I31" s="22">
        <f t="shared" si="5"/>
        <v>9.0356399876945943E-3</v>
      </c>
      <c r="J31" s="22">
        <f t="shared" si="6"/>
        <v>6.0251403672677475E-3</v>
      </c>
    </row>
    <row r="32" spans="1:10" x14ac:dyDescent="0.25">
      <c r="A32" s="15">
        <v>1976</v>
      </c>
      <c r="B32" s="13">
        <v>1434630</v>
      </c>
      <c r="C32" s="13">
        <v>662555</v>
      </c>
      <c r="D32" s="13">
        <v>772075</v>
      </c>
      <c r="E32" s="21">
        <f t="shared" si="1"/>
        <v>421616</v>
      </c>
      <c r="F32" s="21">
        <f t="shared" si="2"/>
        <v>235170</v>
      </c>
      <c r="G32" s="21">
        <f t="shared" si="3"/>
        <v>186446</v>
      </c>
      <c r="H32" s="22">
        <f t="shared" si="4"/>
        <v>6.8951576364637574E-3</v>
      </c>
      <c r="I32" s="22">
        <f t="shared" si="5"/>
        <v>7.7291696538400586E-3</v>
      </c>
      <c r="J32" s="22">
        <f t="shared" si="6"/>
        <v>6.1794514781595049E-3</v>
      </c>
    </row>
    <row r="33" spans="1:10" x14ac:dyDescent="0.25">
      <c r="A33" s="15">
        <v>1977</v>
      </c>
      <c r="B33" s="13">
        <v>1444522</v>
      </c>
      <c r="C33" s="13">
        <v>667676</v>
      </c>
      <c r="D33" s="13">
        <v>776846</v>
      </c>
      <c r="E33" s="21">
        <f t="shared" si="1"/>
        <v>432994</v>
      </c>
      <c r="F33" s="21">
        <f t="shared" si="2"/>
        <v>240873</v>
      </c>
      <c r="G33" s="21">
        <f t="shared" si="3"/>
        <v>192121</v>
      </c>
      <c r="H33" s="22">
        <f t="shared" si="4"/>
        <v>7.8766540073463755E-3</v>
      </c>
      <c r="I33" s="22">
        <f t="shared" si="5"/>
        <v>8.5415680659481543E-3</v>
      </c>
      <c r="J33" s="22">
        <f t="shared" si="6"/>
        <v>7.3051801772809543E-3</v>
      </c>
    </row>
    <row r="34" spans="1:10" x14ac:dyDescent="0.25">
      <c r="A34" s="15">
        <v>1978</v>
      </c>
      <c r="B34" s="13">
        <v>1455900</v>
      </c>
      <c r="C34" s="13">
        <v>673379</v>
      </c>
      <c r="D34" s="13">
        <v>782521</v>
      </c>
      <c r="E34" s="21">
        <f t="shared" si="1"/>
        <v>441570</v>
      </c>
      <c r="F34" s="21">
        <f t="shared" si="2"/>
        <v>244768</v>
      </c>
      <c r="G34" s="21">
        <f t="shared" si="3"/>
        <v>196802</v>
      </c>
      <c r="H34" s="22">
        <f t="shared" si="4"/>
        <v>5.890514458410605E-3</v>
      </c>
      <c r="I34" s="22">
        <f t="shared" si="5"/>
        <v>5.7842611664456417E-3</v>
      </c>
      <c r="J34" s="22">
        <f t="shared" si="6"/>
        <v>5.9819480882941159E-3</v>
      </c>
    </row>
    <row r="35" spans="1:10" x14ac:dyDescent="0.25">
      <c r="A35" s="15">
        <v>1979</v>
      </c>
      <c r="B35" s="13">
        <v>1464476</v>
      </c>
      <c r="C35" s="13">
        <v>677274</v>
      </c>
      <c r="D35" s="13">
        <v>787202</v>
      </c>
      <c r="E35" s="21">
        <f t="shared" si="1"/>
        <v>449284</v>
      </c>
      <c r="F35" s="21">
        <f t="shared" si="2"/>
        <v>249067</v>
      </c>
      <c r="G35" s="21">
        <f t="shared" si="3"/>
        <v>200217</v>
      </c>
      <c r="H35" s="22">
        <f t="shared" si="4"/>
        <v>5.2674130542255384E-3</v>
      </c>
      <c r="I35" s="22">
        <f t="shared" si="5"/>
        <v>6.3475048503264554E-3</v>
      </c>
      <c r="J35" s="22">
        <f t="shared" si="6"/>
        <v>4.3381495473842797E-3</v>
      </c>
    </row>
    <row r="36" spans="1:10" x14ac:dyDescent="0.25">
      <c r="A36" s="15">
        <v>1980</v>
      </c>
      <c r="B36" s="13">
        <v>1472190</v>
      </c>
      <c r="C36" s="13">
        <v>681573</v>
      </c>
      <c r="D36" s="13">
        <v>790617</v>
      </c>
      <c r="E36" s="21">
        <f t="shared" si="1"/>
        <v>459341</v>
      </c>
      <c r="F36" s="21">
        <f t="shared" si="2"/>
        <v>254000</v>
      </c>
      <c r="G36" s="21">
        <f t="shared" si="3"/>
        <v>205341</v>
      </c>
      <c r="H36" s="22">
        <f t="shared" si="4"/>
        <v>6.8313193269890432E-3</v>
      </c>
      <c r="I36" s="22">
        <f t="shared" si="5"/>
        <v>7.2376693325586546E-3</v>
      </c>
      <c r="J36" s="22">
        <f t="shared" si="6"/>
        <v>6.48101419524245E-3</v>
      </c>
    </row>
    <row r="37" spans="1:10" x14ac:dyDescent="0.25">
      <c r="A37" s="15">
        <v>1981</v>
      </c>
      <c r="B37" s="13">
        <v>1482247</v>
      </c>
      <c r="C37" s="13">
        <v>686506</v>
      </c>
      <c r="D37" s="13">
        <v>795741</v>
      </c>
      <c r="E37" s="21">
        <f t="shared" si="1"/>
        <v>470179</v>
      </c>
      <c r="F37" s="21">
        <f t="shared" si="2"/>
        <v>259902</v>
      </c>
      <c r="G37" s="21">
        <f t="shared" si="3"/>
        <v>210277</v>
      </c>
      <c r="H37" s="22">
        <f t="shared" si="4"/>
        <v>7.3118717730580665E-3</v>
      </c>
      <c r="I37" s="22">
        <f t="shared" si="5"/>
        <v>8.5971571989174166E-3</v>
      </c>
      <c r="J37" s="22">
        <f t="shared" si="6"/>
        <v>6.2030233455357964E-3</v>
      </c>
    </row>
    <row r="38" spans="1:10" x14ac:dyDescent="0.25">
      <c r="A38" s="15">
        <v>1982</v>
      </c>
      <c r="B38" s="13">
        <v>1493085</v>
      </c>
      <c r="C38" s="13">
        <v>692408</v>
      </c>
      <c r="D38" s="13">
        <v>800677</v>
      </c>
      <c r="E38" s="21">
        <f t="shared" si="1"/>
        <v>480837</v>
      </c>
      <c r="F38" s="21">
        <f t="shared" si="2"/>
        <v>265476</v>
      </c>
      <c r="G38" s="21">
        <f t="shared" si="3"/>
        <v>215361</v>
      </c>
      <c r="H38" s="22">
        <f t="shared" si="4"/>
        <v>7.1382406226035353E-3</v>
      </c>
      <c r="I38" s="22">
        <f t="shared" si="5"/>
        <v>8.0501669535880584E-3</v>
      </c>
      <c r="J38" s="22">
        <f t="shared" si="6"/>
        <v>6.3496266284656612E-3</v>
      </c>
    </row>
    <row r="39" spans="1:10" x14ac:dyDescent="0.25">
      <c r="A39" s="15">
        <v>1983</v>
      </c>
      <c r="B39" s="13">
        <v>1503743</v>
      </c>
      <c r="C39" s="13">
        <v>697982</v>
      </c>
      <c r="D39" s="13">
        <v>805761</v>
      </c>
      <c r="E39" s="21">
        <f t="shared" si="1"/>
        <v>490841</v>
      </c>
      <c r="F39" s="21">
        <f t="shared" si="2"/>
        <v>270708</v>
      </c>
      <c r="G39" s="21">
        <f t="shared" si="3"/>
        <v>220133</v>
      </c>
      <c r="H39" s="22">
        <f t="shared" si="4"/>
        <v>6.6527325480484362E-3</v>
      </c>
      <c r="I39" s="22">
        <f t="shared" si="5"/>
        <v>7.4958953096211653E-3</v>
      </c>
      <c r="J39" s="22">
        <f t="shared" si="6"/>
        <v>5.9223516650719014E-3</v>
      </c>
    </row>
    <row r="40" spans="1:10" x14ac:dyDescent="0.25">
      <c r="A40" s="15">
        <v>1984</v>
      </c>
      <c r="B40" s="13">
        <v>1513747</v>
      </c>
      <c r="C40" s="13">
        <v>703214</v>
      </c>
      <c r="D40" s="13">
        <v>810533</v>
      </c>
      <c r="E40" s="21">
        <f t="shared" si="1"/>
        <v>500580</v>
      </c>
      <c r="F40" s="21">
        <f t="shared" si="2"/>
        <v>275582</v>
      </c>
      <c r="G40" s="21">
        <f t="shared" si="3"/>
        <v>224998</v>
      </c>
      <c r="H40" s="22">
        <f t="shared" si="4"/>
        <v>6.4337039148549919E-3</v>
      </c>
      <c r="I40" s="22">
        <f t="shared" si="5"/>
        <v>6.9310337962554787E-3</v>
      </c>
      <c r="J40" s="22">
        <f t="shared" si="6"/>
        <v>6.0022232284188308E-3</v>
      </c>
    </row>
    <row r="41" spans="1:10" x14ac:dyDescent="0.25">
      <c r="A41" s="15">
        <v>1985</v>
      </c>
      <c r="B41" s="13">
        <v>1523486</v>
      </c>
      <c r="C41" s="13">
        <v>708088</v>
      </c>
      <c r="D41" s="13">
        <v>815398</v>
      </c>
      <c r="E41" s="21">
        <f t="shared" si="1"/>
        <v>511170</v>
      </c>
      <c r="F41" s="21">
        <f t="shared" si="2"/>
        <v>281473</v>
      </c>
      <c r="G41" s="21">
        <f t="shared" si="3"/>
        <v>229697</v>
      </c>
      <c r="H41" s="22">
        <f t="shared" si="4"/>
        <v>6.9511633188621361E-3</v>
      </c>
      <c r="I41" s="22">
        <f t="shared" si="5"/>
        <v>8.3195873959168911E-3</v>
      </c>
      <c r="J41" s="22">
        <f t="shared" si="6"/>
        <v>5.7628299309049075E-3</v>
      </c>
    </row>
    <row r="42" spans="1:10" x14ac:dyDescent="0.25">
      <c r="A42" s="15">
        <v>1986</v>
      </c>
      <c r="B42" s="13">
        <v>1534076</v>
      </c>
      <c r="C42" s="13">
        <v>713979</v>
      </c>
      <c r="D42" s="13">
        <v>820097</v>
      </c>
      <c r="E42" s="21">
        <f t="shared" si="1"/>
        <v>523398</v>
      </c>
      <c r="F42" s="21">
        <f t="shared" si="2"/>
        <v>288072</v>
      </c>
      <c r="G42" s="21">
        <f t="shared" si="3"/>
        <v>235326</v>
      </c>
      <c r="H42" s="22">
        <f t="shared" si="4"/>
        <v>7.9709219099966359E-3</v>
      </c>
      <c r="I42" s="22">
        <f t="shared" si="5"/>
        <v>9.2425687590251254E-3</v>
      </c>
      <c r="J42" s="22">
        <f t="shared" si="6"/>
        <v>6.8638222063975357E-3</v>
      </c>
    </row>
    <row r="43" spans="1:10" x14ac:dyDescent="0.25">
      <c r="A43" s="15">
        <v>1987</v>
      </c>
      <c r="B43" s="13">
        <v>1546304</v>
      </c>
      <c r="C43" s="13">
        <v>720578</v>
      </c>
      <c r="D43" s="13">
        <v>825726</v>
      </c>
      <c r="E43" s="21">
        <f t="shared" si="1"/>
        <v>535231</v>
      </c>
      <c r="F43" s="21">
        <f t="shared" si="2"/>
        <v>294677</v>
      </c>
      <c r="G43" s="21">
        <f t="shared" si="3"/>
        <v>240554</v>
      </c>
      <c r="H43" s="22">
        <f t="shared" si="4"/>
        <v>7.6524409171805806E-3</v>
      </c>
      <c r="I43" s="22">
        <f t="shared" si="5"/>
        <v>9.1662526471804583E-3</v>
      </c>
      <c r="J43" s="22">
        <f t="shared" si="6"/>
        <v>6.3313980666710266E-3</v>
      </c>
    </row>
    <row r="44" spans="1:10" x14ac:dyDescent="0.25">
      <c r="A44" s="15">
        <v>1988</v>
      </c>
      <c r="B44" s="13">
        <v>1558137</v>
      </c>
      <c r="C44" s="13">
        <v>727183</v>
      </c>
      <c r="D44" s="13">
        <v>830954</v>
      </c>
      <c r="E44" s="21">
        <f t="shared" si="1"/>
        <v>542756</v>
      </c>
      <c r="F44" s="21">
        <f t="shared" si="2"/>
        <v>298886</v>
      </c>
      <c r="G44" s="21">
        <f t="shared" si="3"/>
        <v>243870</v>
      </c>
      <c r="H44" s="22">
        <f t="shared" si="4"/>
        <v>4.8294854688644192E-3</v>
      </c>
      <c r="I44" s="22">
        <f t="shared" si="5"/>
        <v>5.7880891054933907E-3</v>
      </c>
      <c r="J44" s="22">
        <f t="shared" si="6"/>
        <v>3.9905939438284188E-3</v>
      </c>
    </row>
    <row r="45" spans="1:10" x14ac:dyDescent="0.25">
      <c r="A45" s="15">
        <v>1989</v>
      </c>
      <c r="B45" s="13">
        <v>1565662</v>
      </c>
      <c r="C45" s="13">
        <v>731392</v>
      </c>
      <c r="D45" s="13">
        <v>834270</v>
      </c>
      <c r="E45" s="21">
        <f t="shared" si="1"/>
        <v>547693</v>
      </c>
      <c r="F45" s="21">
        <f t="shared" si="2"/>
        <v>302032</v>
      </c>
      <c r="G45" s="21">
        <f t="shared" si="3"/>
        <v>245661</v>
      </c>
      <c r="H45" s="22">
        <f t="shared" si="4"/>
        <v>3.1532987324211737E-3</v>
      </c>
      <c r="I45" s="22">
        <f t="shared" si="5"/>
        <v>4.3013869443472175E-3</v>
      </c>
      <c r="J45" s="22">
        <f t="shared" si="6"/>
        <v>2.1467870113991874E-3</v>
      </c>
    </row>
    <row r="46" spans="1:10" x14ac:dyDescent="0.25">
      <c r="A46" s="15">
        <v>1990</v>
      </c>
      <c r="B46" s="13">
        <v>1570599</v>
      </c>
      <c r="C46" s="13">
        <v>734538</v>
      </c>
      <c r="D46" s="13">
        <v>836061</v>
      </c>
      <c r="E46" s="21">
        <f t="shared" si="1"/>
        <v>544843</v>
      </c>
      <c r="F46" s="21">
        <f t="shared" si="2"/>
        <v>301043</v>
      </c>
      <c r="G46" s="21">
        <f t="shared" si="3"/>
        <v>243800</v>
      </c>
      <c r="H46" s="22">
        <f t="shared" si="4"/>
        <v>-1.8145943044660031E-3</v>
      </c>
      <c r="I46" s="22">
        <f t="shared" si="5"/>
        <v>-1.3464245552987047E-3</v>
      </c>
      <c r="J46" s="22">
        <f t="shared" si="6"/>
        <v>-2.2259141378440091E-3</v>
      </c>
    </row>
    <row r="47" spans="1:10" x14ac:dyDescent="0.25">
      <c r="A47" s="15">
        <v>1991</v>
      </c>
      <c r="B47" s="13">
        <v>1567749</v>
      </c>
      <c r="C47" s="13">
        <v>733549</v>
      </c>
      <c r="D47" s="13">
        <v>834200</v>
      </c>
      <c r="E47" s="21">
        <f t="shared" si="1"/>
        <v>531972</v>
      </c>
      <c r="F47" s="21">
        <f t="shared" si="2"/>
        <v>294249</v>
      </c>
      <c r="G47" s="21">
        <f t="shared" si="3"/>
        <v>237723</v>
      </c>
      <c r="H47" s="22">
        <f t="shared" si="4"/>
        <v>-8.2098601242928549E-3</v>
      </c>
      <c r="I47" s="22">
        <f t="shared" si="5"/>
        <v>-9.2618216370003916E-3</v>
      </c>
      <c r="J47" s="22">
        <f t="shared" si="6"/>
        <v>-7.2848237832654041E-3</v>
      </c>
    </row>
    <row r="48" spans="1:10" x14ac:dyDescent="0.25">
      <c r="A48" s="15">
        <v>1992</v>
      </c>
      <c r="B48" s="13">
        <v>1554878</v>
      </c>
      <c r="C48" s="13">
        <v>726755</v>
      </c>
      <c r="D48" s="13">
        <v>828123</v>
      </c>
      <c r="E48" s="21">
        <f t="shared" si="1"/>
        <v>488397</v>
      </c>
      <c r="F48" s="21">
        <f t="shared" si="2"/>
        <v>270799</v>
      </c>
      <c r="G48" s="21">
        <f t="shared" si="3"/>
        <v>217598</v>
      </c>
      <c r="H48" s="22">
        <f t="shared" si="4"/>
        <v>-2.8024706761559427E-2</v>
      </c>
      <c r="I48" s="22">
        <f t="shared" si="5"/>
        <v>-3.2266719871208313E-2</v>
      </c>
      <c r="J48" s="22">
        <f t="shared" si="6"/>
        <v>-2.4301945483943811E-2</v>
      </c>
    </row>
    <row r="49" spans="1:10" x14ac:dyDescent="0.25">
      <c r="A49" s="15">
        <v>1993</v>
      </c>
      <c r="B49" s="13">
        <v>1511303</v>
      </c>
      <c r="C49" s="13">
        <v>703305</v>
      </c>
      <c r="D49" s="13">
        <v>807998</v>
      </c>
      <c r="E49" s="21">
        <f t="shared" si="1"/>
        <v>454046</v>
      </c>
      <c r="F49" s="21">
        <f t="shared" si="2"/>
        <v>253494</v>
      </c>
      <c r="G49" s="21">
        <f t="shared" si="3"/>
        <v>200552</v>
      </c>
      <c r="H49" s="22">
        <f t="shared" si="4"/>
        <v>-2.2729393113095124E-2</v>
      </c>
      <c r="I49" s="22">
        <f t="shared" si="5"/>
        <v>-2.460525660986343E-2</v>
      </c>
      <c r="J49" s="22">
        <f t="shared" si="6"/>
        <v>-2.1096586872739784E-2</v>
      </c>
    </row>
    <row r="50" spans="1:10" x14ac:dyDescent="0.25">
      <c r="A50" s="15">
        <v>1994</v>
      </c>
      <c r="B50" s="13">
        <v>1476952</v>
      </c>
      <c r="C50" s="13">
        <v>686000</v>
      </c>
      <c r="D50" s="13">
        <v>790952</v>
      </c>
      <c r="E50" s="21">
        <f t="shared" si="1"/>
        <v>425169</v>
      </c>
      <c r="F50" s="21">
        <f t="shared" si="2"/>
        <v>238758</v>
      </c>
      <c r="G50" s="21">
        <f t="shared" si="3"/>
        <v>186411</v>
      </c>
      <c r="H50" s="22">
        <f t="shared" si="4"/>
        <v>-1.9551752528179655E-2</v>
      </c>
      <c r="I50" s="22">
        <f t="shared" si="5"/>
        <v>-2.1481049562682215E-2</v>
      </c>
      <c r="J50" s="22">
        <f t="shared" si="6"/>
        <v>-1.7878455329779809E-2</v>
      </c>
    </row>
    <row r="51" spans="1:10" x14ac:dyDescent="0.25">
      <c r="A51" s="15">
        <v>1995</v>
      </c>
      <c r="B51" s="13">
        <v>1448075</v>
      </c>
      <c r="C51" s="13">
        <v>671264</v>
      </c>
      <c r="D51" s="13">
        <v>776811</v>
      </c>
      <c r="E51" s="21">
        <f t="shared" si="1"/>
        <v>402286</v>
      </c>
      <c r="F51" s="21">
        <f t="shared" si="2"/>
        <v>226849</v>
      </c>
      <c r="G51" s="21">
        <f t="shared" si="3"/>
        <v>175437</v>
      </c>
      <c r="H51" s="22">
        <f t="shared" si="4"/>
        <v>-1.580235830326468E-2</v>
      </c>
      <c r="I51" s="22">
        <f t="shared" si="5"/>
        <v>-1.7741156981455879E-2</v>
      </c>
      <c r="J51" s="22">
        <f t="shared" si="6"/>
        <v>-1.4126988418032185E-2</v>
      </c>
    </row>
    <row r="52" spans="1:10" x14ac:dyDescent="0.25">
      <c r="A52" s="15">
        <v>1996</v>
      </c>
      <c r="B52" s="13">
        <v>1425192</v>
      </c>
      <c r="C52" s="13">
        <v>659355</v>
      </c>
      <c r="D52" s="13">
        <v>765837</v>
      </c>
      <c r="E52" s="21">
        <f t="shared" si="1"/>
        <v>383090</v>
      </c>
      <c r="F52" s="21">
        <f t="shared" si="2"/>
        <v>216984</v>
      </c>
      <c r="G52" s="21">
        <f t="shared" si="3"/>
        <v>166106</v>
      </c>
      <c r="H52" s="22">
        <f t="shared" si="4"/>
        <v>-1.3469062414046669E-2</v>
      </c>
      <c r="I52" s="22">
        <f t="shared" si="5"/>
        <v>-1.4961591252056934E-2</v>
      </c>
      <c r="J52" s="22">
        <f t="shared" si="6"/>
        <v>-1.2184054831511144E-2</v>
      </c>
    </row>
    <row r="53" spans="1:10" x14ac:dyDescent="0.25">
      <c r="A53" s="15">
        <v>1997</v>
      </c>
      <c r="B53" s="13">
        <v>1405996</v>
      </c>
      <c r="C53" s="13">
        <v>649490</v>
      </c>
      <c r="D53" s="13">
        <v>756506</v>
      </c>
      <c r="E53" s="21">
        <f t="shared" si="1"/>
        <v>370168</v>
      </c>
      <c r="F53" s="21">
        <f t="shared" si="2"/>
        <v>210493</v>
      </c>
      <c r="G53" s="21">
        <f t="shared" si="3"/>
        <v>159675</v>
      </c>
      <c r="H53" s="22">
        <f t="shared" si="4"/>
        <v>-9.1906378112028772E-3</v>
      </c>
      <c r="I53" s="22">
        <f t="shared" si="5"/>
        <v>-9.9939952886110642E-3</v>
      </c>
      <c r="J53" s="22">
        <f t="shared" si="6"/>
        <v>-8.5009239847403714E-3</v>
      </c>
    </row>
    <row r="54" spans="1:10" x14ac:dyDescent="0.25">
      <c r="A54" s="15">
        <v>1998</v>
      </c>
      <c r="B54" s="13">
        <v>1393074</v>
      </c>
      <c r="C54" s="13">
        <v>642999</v>
      </c>
      <c r="D54" s="13">
        <v>750075</v>
      </c>
      <c r="E54" s="21">
        <f t="shared" si="1"/>
        <v>356331</v>
      </c>
      <c r="F54" s="21">
        <f t="shared" si="2"/>
        <v>203753</v>
      </c>
      <c r="G54" s="21">
        <f t="shared" si="3"/>
        <v>152578</v>
      </c>
      <c r="H54" s="22">
        <f t="shared" si="4"/>
        <v>-9.9327099637205197E-3</v>
      </c>
      <c r="I54" s="22">
        <f t="shared" si="5"/>
        <v>-1.0482131387451613E-2</v>
      </c>
      <c r="J54" s="22">
        <f t="shared" si="6"/>
        <v>-9.4617204946172047E-3</v>
      </c>
    </row>
    <row r="55" spans="1:10" x14ac:dyDescent="0.25">
      <c r="A55" s="15">
        <v>1999</v>
      </c>
      <c r="B55" s="13">
        <v>1379237</v>
      </c>
      <c r="C55" s="13">
        <v>636259</v>
      </c>
      <c r="D55" s="13">
        <v>742978</v>
      </c>
      <c r="E55" s="21">
        <f t="shared" si="1"/>
        <v>378344</v>
      </c>
      <c r="F55" s="21">
        <f t="shared" si="2"/>
        <v>220574</v>
      </c>
      <c r="G55" s="21">
        <f t="shared" si="3"/>
        <v>157770</v>
      </c>
      <c r="H55" s="22">
        <f t="shared" si="4"/>
        <v>1.5960273687553334E-2</v>
      </c>
      <c r="I55" s="22">
        <f t="shared" si="5"/>
        <v>2.643734705520865E-2</v>
      </c>
      <c r="J55" s="22">
        <f t="shared" si="6"/>
        <v>6.9880938601142965E-3</v>
      </c>
    </row>
    <row r="56" spans="1:10" x14ac:dyDescent="0.25">
      <c r="A56" s="15">
        <v>2000</v>
      </c>
      <c r="B56" s="13">
        <v>1401250</v>
      </c>
      <c r="C56" s="13">
        <v>653080</v>
      </c>
      <c r="D56" s="13">
        <v>748170</v>
      </c>
      <c r="E56" s="21">
        <f t="shared" si="1"/>
        <v>369814</v>
      </c>
      <c r="F56" s="21">
        <f t="shared" si="2"/>
        <v>216564</v>
      </c>
      <c r="G56" s="21">
        <f t="shared" si="3"/>
        <v>153250</v>
      </c>
      <c r="H56" s="22">
        <f t="shared" si="4"/>
        <v>-6.0874219446922393E-3</v>
      </c>
      <c r="I56" s="22">
        <f t="shared" si="5"/>
        <v>-6.1401359710908316E-3</v>
      </c>
      <c r="J56" s="22">
        <f t="shared" si="6"/>
        <v>-6.0414077014582243E-3</v>
      </c>
    </row>
    <row r="57" spans="1:10" x14ac:dyDescent="0.25">
      <c r="A57" s="15">
        <v>2001</v>
      </c>
      <c r="B57" s="13">
        <v>1392720</v>
      </c>
      <c r="C57" s="13">
        <v>649070</v>
      </c>
      <c r="D57" s="13">
        <v>743650</v>
      </c>
      <c r="E57" s="21">
        <f t="shared" si="1"/>
        <v>360604</v>
      </c>
      <c r="F57" s="21">
        <f t="shared" si="2"/>
        <v>211794</v>
      </c>
      <c r="G57" s="21">
        <f t="shared" si="3"/>
        <v>148810</v>
      </c>
      <c r="H57" s="22">
        <f t="shared" si="4"/>
        <v>-6.6129588144063414E-3</v>
      </c>
      <c r="I57" s="22">
        <f t="shared" si="5"/>
        <v>-7.3489762275255367E-3</v>
      </c>
      <c r="J57" s="22">
        <f t="shared" si="6"/>
        <v>-5.9705506622739195E-3</v>
      </c>
    </row>
    <row r="58" spans="1:10" x14ac:dyDescent="0.25">
      <c r="A58" s="15">
        <v>2002</v>
      </c>
      <c r="B58" s="13">
        <v>1383510</v>
      </c>
      <c r="C58" s="13">
        <v>644300</v>
      </c>
      <c r="D58" s="13">
        <v>739210</v>
      </c>
      <c r="E58" s="21">
        <f t="shared" si="1"/>
        <v>352284</v>
      </c>
      <c r="F58" s="21">
        <f t="shared" si="2"/>
        <v>207484</v>
      </c>
      <c r="G58" s="21">
        <f t="shared" si="3"/>
        <v>144800</v>
      </c>
      <c r="H58" s="22">
        <f t="shared" si="4"/>
        <v>-6.0136898179268669E-3</v>
      </c>
      <c r="I58" s="22">
        <f t="shared" si="5"/>
        <v>-6.6894303895700764E-3</v>
      </c>
      <c r="J58" s="22">
        <f t="shared" si="6"/>
        <v>-5.424710163552982E-3</v>
      </c>
    </row>
    <row r="59" spans="1:10" x14ac:dyDescent="0.25">
      <c r="A59" s="15">
        <v>2003</v>
      </c>
      <c r="B59" s="13">
        <v>1375190</v>
      </c>
      <c r="C59" s="13">
        <v>639990</v>
      </c>
      <c r="D59" s="13">
        <v>735200</v>
      </c>
      <c r="E59" s="21">
        <f t="shared" si="1"/>
        <v>343344</v>
      </c>
      <c r="F59" s="21">
        <f t="shared" si="2"/>
        <v>202944</v>
      </c>
      <c r="G59" s="21">
        <f t="shared" si="3"/>
        <v>140400</v>
      </c>
      <c r="H59" s="22">
        <f t="shared" si="4"/>
        <v>-6.5009198728902913E-3</v>
      </c>
      <c r="I59" s="22">
        <f t="shared" si="5"/>
        <v>-7.0938608415756499E-3</v>
      </c>
      <c r="J59" s="22">
        <f t="shared" si="6"/>
        <v>-5.9847660500544067E-3</v>
      </c>
    </row>
    <row r="60" spans="1:10" x14ac:dyDescent="0.25">
      <c r="A60" s="15">
        <v>2004</v>
      </c>
      <c r="B60" s="13">
        <v>1366250</v>
      </c>
      <c r="C60" s="13">
        <v>635450</v>
      </c>
      <c r="D60" s="13">
        <v>730800</v>
      </c>
      <c r="E60" s="21">
        <f t="shared" si="1"/>
        <v>335944</v>
      </c>
      <c r="F60" s="21">
        <f t="shared" si="2"/>
        <v>199204</v>
      </c>
      <c r="G60" s="21">
        <f t="shared" si="3"/>
        <v>136740</v>
      </c>
      <c r="H60" s="22">
        <f t="shared" si="4"/>
        <v>-5.4162854528819766E-3</v>
      </c>
      <c r="I60" s="22">
        <f t="shared" si="5"/>
        <v>-5.8855928869305215E-3</v>
      </c>
      <c r="J60" s="22">
        <f t="shared" si="6"/>
        <v>-5.008210180623974E-3</v>
      </c>
    </row>
    <row r="61" spans="1:10" x14ac:dyDescent="0.25">
      <c r="A61" s="15">
        <v>2005</v>
      </c>
      <c r="B61" s="13">
        <v>1358850</v>
      </c>
      <c r="C61" s="13">
        <v>631710</v>
      </c>
      <c r="D61" s="13">
        <v>727140</v>
      </c>
      <c r="E61" s="21">
        <f t="shared" si="1"/>
        <v>327794</v>
      </c>
      <c r="F61" s="21">
        <f t="shared" si="2"/>
        <v>195424</v>
      </c>
      <c r="G61" s="21">
        <f t="shared" si="3"/>
        <v>132370</v>
      </c>
      <c r="H61" s="22">
        <f t="shared" si="4"/>
        <v>-5.9977186591603192E-3</v>
      </c>
      <c r="I61" s="22">
        <f t="shared" si="5"/>
        <v>-5.9837583701381966E-3</v>
      </c>
      <c r="J61" s="22">
        <f t="shared" si="6"/>
        <v>-6.0098467970404598E-3</v>
      </c>
    </row>
    <row r="62" spans="1:10" x14ac:dyDescent="0.25">
      <c r="A62" s="15">
        <v>2006</v>
      </c>
      <c r="B62" s="13">
        <v>1350700</v>
      </c>
      <c r="C62" s="13">
        <v>627930</v>
      </c>
      <c r="D62" s="13">
        <v>722770</v>
      </c>
      <c r="E62" s="21">
        <f t="shared" si="1"/>
        <v>320014</v>
      </c>
      <c r="F62" s="21">
        <f t="shared" si="2"/>
        <v>191754</v>
      </c>
      <c r="G62" s="21">
        <f t="shared" si="3"/>
        <v>128260</v>
      </c>
      <c r="H62" s="22">
        <f t="shared" si="4"/>
        <v>-5.7599763085807356E-3</v>
      </c>
      <c r="I62" s="22">
        <f t="shared" si="5"/>
        <v>-5.8446005127960124E-3</v>
      </c>
      <c r="J62" s="22">
        <f t="shared" si="6"/>
        <v>-5.6864562723964746E-3</v>
      </c>
    </row>
    <row r="63" spans="1:10" x14ac:dyDescent="0.25">
      <c r="A63" s="15">
        <v>2007</v>
      </c>
      <c r="B63" s="13">
        <v>1342920</v>
      </c>
      <c r="C63" s="13">
        <v>624260</v>
      </c>
      <c r="D63" s="13">
        <v>718660</v>
      </c>
      <c r="E63" s="21">
        <f t="shared" si="1"/>
        <v>315534</v>
      </c>
      <c r="F63" s="21">
        <f t="shared" si="2"/>
        <v>189544</v>
      </c>
      <c r="G63" s="21">
        <f t="shared" si="3"/>
        <v>125990</v>
      </c>
      <c r="H63" s="22">
        <f t="shared" si="4"/>
        <v>-3.3360140589163913E-3</v>
      </c>
      <c r="I63" s="22">
        <f t="shared" si="5"/>
        <v>-3.5401915868388169E-3</v>
      </c>
      <c r="J63" s="22">
        <f t="shared" si="6"/>
        <v>-3.1586563882781845E-3</v>
      </c>
    </row>
    <row r="64" spans="1:10" x14ac:dyDescent="0.25">
      <c r="A64" s="15">
        <v>2008</v>
      </c>
      <c r="B64" s="13">
        <v>1338440</v>
      </c>
      <c r="C64" s="13">
        <v>622050</v>
      </c>
      <c r="D64" s="13">
        <v>716390</v>
      </c>
      <c r="E64" s="21">
        <f t="shared" si="1"/>
        <v>312834</v>
      </c>
      <c r="F64" s="21">
        <f t="shared" si="2"/>
        <v>188814</v>
      </c>
      <c r="G64" s="21">
        <f t="shared" si="3"/>
        <v>124020</v>
      </c>
      <c r="H64" s="22">
        <f t="shared" si="4"/>
        <v>-2.0172738411882488E-3</v>
      </c>
      <c r="I64" s="22">
        <f t="shared" si="5"/>
        <v>-1.1735391045735873E-3</v>
      </c>
      <c r="J64" s="22">
        <f t="shared" si="6"/>
        <v>-2.7498987981406774E-3</v>
      </c>
    </row>
    <row r="65" spans="1:10" x14ac:dyDescent="0.25">
      <c r="A65" s="15">
        <v>2009</v>
      </c>
      <c r="B65" s="13">
        <v>1335740</v>
      </c>
      <c r="C65" s="13">
        <v>621320</v>
      </c>
      <c r="D65" s="13">
        <v>714420</v>
      </c>
      <c r="E65" s="21">
        <f t="shared" si="1"/>
        <v>310384</v>
      </c>
      <c r="F65" s="21">
        <f t="shared" si="2"/>
        <v>188294</v>
      </c>
      <c r="G65" s="21">
        <f t="shared" si="3"/>
        <v>122090</v>
      </c>
      <c r="H65" s="22">
        <f t="shared" si="4"/>
        <v>-1.8341892883345561E-3</v>
      </c>
      <c r="I65" s="22">
        <f t="shared" si="5"/>
        <v>-8.3692783106933629E-4</v>
      </c>
      <c r="J65" s="22">
        <f t="shared" si="6"/>
        <v>-2.7014921194815373E-3</v>
      </c>
    </row>
    <row r="66" spans="1:10" x14ac:dyDescent="0.25">
      <c r="A66" s="15">
        <v>2010</v>
      </c>
      <c r="B66" s="13">
        <v>1333290</v>
      </c>
      <c r="C66" s="13">
        <v>620800</v>
      </c>
      <c r="D66" s="13">
        <v>712490</v>
      </c>
      <c r="E66" s="21">
        <f t="shared" si="1"/>
        <v>306754</v>
      </c>
      <c r="F66" s="21">
        <f t="shared" si="2"/>
        <v>187194</v>
      </c>
      <c r="G66" s="21">
        <f t="shared" si="3"/>
        <v>119560</v>
      </c>
      <c r="H66" s="22">
        <f t="shared" si="4"/>
        <v>-2.722588484125734E-3</v>
      </c>
      <c r="I66" s="22">
        <f t="shared" si="5"/>
        <v>-1.7719072164948454E-3</v>
      </c>
      <c r="J66" s="22">
        <f t="shared" si="6"/>
        <v>-3.5509270305548149E-3</v>
      </c>
    </row>
    <row r="67" spans="1:10" x14ac:dyDescent="0.25">
      <c r="A67" s="15">
        <v>2011</v>
      </c>
      <c r="B67" s="13">
        <v>1329660</v>
      </c>
      <c r="C67" s="13">
        <v>619700</v>
      </c>
      <c r="D67" s="13">
        <v>709960</v>
      </c>
      <c r="E67" s="21">
        <f t="shared" si="1"/>
        <v>302311</v>
      </c>
      <c r="F67" s="21">
        <f t="shared" si="2"/>
        <v>185632</v>
      </c>
      <c r="G67" s="21">
        <f t="shared" si="3"/>
        <v>116679</v>
      </c>
      <c r="H67" s="22">
        <f t="shared" si="4"/>
        <v>-3.3414557104823788E-3</v>
      </c>
      <c r="I67" s="22">
        <f t="shared" si="5"/>
        <v>-2.5205744715184769E-3</v>
      </c>
      <c r="J67" s="22">
        <f t="shared" si="6"/>
        <v>-4.0579750971885742E-3</v>
      </c>
    </row>
    <row r="68" spans="1:10" x14ac:dyDescent="0.25">
      <c r="A68" s="15">
        <v>2012</v>
      </c>
      <c r="B68" s="13">
        <v>1325217</v>
      </c>
      <c r="C68" s="13">
        <v>618138</v>
      </c>
      <c r="D68" s="13">
        <v>707079</v>
      </c>
      <c r="E68" s="21">
        <f t="shared" si="1"/>
        <v>297268</v>
      </c>
      <c r="F68" s="21">
        <f t="shared" si="2"/>
        <v>183661</v>
      </c>
      <c r="G68" s="21">
        <f t="shared" si="3"/>
        <v>113607</v>
      </c>
      <c r="H68" s="22">
        <f t="shared" si="4"/>
        <v>-3.8054145094727882E-3</v>
      </c>
      <c r="I68" s="22">
        <f t="shared" si="5"/>
        <v>-3.1886083690049797E-3</v>
      </c>
      <c r="J68" s="22">
        <f t="shared" si="6"/>
        <v>-4.3446347579266251E-3</v>
      </c>
    </row>
    <row r="69" spans="1:10" x14ac:dyDescent="0.25">
      <c r="A69" s="15">
        <v>2013</v>
      </c>
      <c r="B69" s="13">
        <v>1320174</v>
      </c>
      <c r="C69" s="13">
        <v>616167</v>
      </c>
      <c r="D69" s="13">
        <v>704007</v>
      </c>
      <c r="E69" s="21">
        <f t="shared" si="1"/>
        <v>292913</v>
      </c>
      <c r="F69" s="21">
        <f t="shared" si="2"/>
        <v>182413</v>
      </c>
      <c r="G69" s="21">
        <f t="shared" si="3"/>
        <v>110500</v>
      </c>
      <c r="H69" s="22">
        <f t="shared" si="4"/>
        <v>-3.2988075814248726E-3</v>
      </c>
      <c r="I69" s="22">
        <f t="shared" si="5"/>
        <v>-2.0254249253854879E-3</v>
      </c>
      <c r="J69" s="22">
        <f t="shared" si="6"/>
        <v>-4.4133083903995273E-3</v>
      </c>
    </row>
    <row r="70" spans="1:10" x14ac:dyDescent="0.25">
      <c r="A70" s="15">
        <v>2014</v>
      </c>
      <c r="B70" s="13">
        <v>1315819</v>
      </c>
      <c r="C70" s="13">
        <v>614919</v>
      </c>
      <c r="D70" s="13">
        <v>700900</v>
      </c>
      <c r="E70" s="21">
        <f t="shared" si="1"/>
        <v>290365</v>
      </c>
      <c r="F70" s="21">
        <f t="shared" si="2"/>
        <v>181883</v>
      </c>
      <c r="G70" s="21">
        <f t="shared" si="3"/>
        <v>108482</v>
      </c>
      <c r="H70" s="22">
        <f t="shared" si="4"/>
        <v>-1.9364365463638996E-3</v>
      </c>
      <c r="I70" s="22">
        <f t="shared" si="5"/>
        <v>-8.6190213670418378E-4</v>
      </c>
      <c r="J70" s="22">
        <f t="shared" si="6"/>
        <v>-2.8791553716650022E-3</v>
      </c>
    </row>
    <row r="71" spans="1:10" x14ac:dyDescent="0.25">
      <c r="A71" s="15">
        <v>2015</v>
      </c>
      <c r="B71" s="13">
        <v>1313271</v>
      </c>
      <c r="C71" s="13">
        <v>614389</v>
      </c>
      <c r="D71" s="13">
        <v>698882</v>
      </c>
      <c r="E71" s="21">
        <f t="shared" ref="E71:E77" si="7">B72-$B$6</f>
        <v>293038</v>
      </c>
      <c r="F71" s="21">
        <f t="shared" ref="F71:F77" si="8">C72-$C$6</f>
        <v>184202</v>
      </c>
      <c r="G71" s="21">
        <f t="shared" ref="G71:G77" si="9">D72-$D$6</f>
        <v>108836</v>
      </c>
      <c r="H71" s="22">
        <f t="shared" ref="H71:H77" si="10">(B72-B71)/B71</f>
        <v>2.0353757906783902E-3</v>
      </c>
      <c r="I71" s="22">
        <f t="shared" ref="I71:I77" si="11">(C72-C71)/C71</f>
        <v>3.7744816394824779E-3</v>
      </c>
      <c r="J71" s="22">
        <f t="shared" ref="J71:J77" si="12">(D72-D71)/D71</f>
        <v>5.0652327574612021E-4</v>
      </c>
    </row>
    <row r="72" spans="1:10" x14ac:dyDescent="0.25">
      <c r="A72" s="15">
        <v>2016</v>
      </c>
      <c r="B72" s="13">
        <v>1315944</v>
      </c>
      <c r="C72" s="13">
        <v>616708</v>
      </c>
      <c r="D72" s="13">
        <v>699236</v>
      </c>
      <c r="E72" s="21">
        <f t="shared" si="7"/>
        <v>292729</v>
      </c>
      <c r="F72" s="21">
        <f t="shared" si="8"/>
        <v>185032</v>
      </c>
      <c r="G72" s="21">
        <f t="shared" si="9"/>
        <v>107697</v>
      </c>
      <c r="H72" s="22">
        <f t="shared" si="10"/>
        <v>-2.3481242362896902E-4</v>
      </c>
      <c r="I72" s="22">
        <f t="shared" si="11"/>
        <v>1.3458557372370717E-3</v>
      </c>
      <c r="J72" s="22">
        <f t="shared" si="12"/>
        <v>-1.6289207077438805E-3</v>
      </c>
    </row>
    <row r="73" spans="1:10" x14ac:dyDescent="0.25">
      <c r="A73" s="15">
        <v>2017</v>
      </c>
      <c r="B73" s="13">
        <v>1315635</v>
      </c>
      <c r="C73" s="13">
        <v>617538</v>
      </c>
      <c r="D73" s="13">
        <v>698097</v>
      </c>
      <c r="E73" s="21">
        <f t="shared" si="7"/>
        <v>296227</v>
      </c>
      <c r="F73" s="21">
        <f t="shared" si="8"/>
        <v>188578</v>
      </c>
      <c r="G73" s="21">
        <f t="shared" si="9"/>
        <v>107649</v>
      </c>
      <c r="H73" s="22">
        <f t="shared" si="10"/>
        <v>2.6587921421974939E-3</v>
      </c>
      <c r="I73" s="22">
        <f t="shared" si="11"/>
        <v>5.7421567579646919E-3</v>
      </c>
      <c r="J73" s="22">
        <f t="shared" si="12"/>
        <v>-6.8758353065548201E-5</v>
      </c>
    </row>
    <row r="74" spans="1:10" x14ac:dyDescent="0.25">
      <c r="A74" s="15">
        <v>2018</v>
      </c>
      <c r="B74" s="13">
        <v>1319133</v>
      </c>
      <c r="C74" s="13">
        <v>621084</v>
      </c>
      <c r="D74" s="13">
        <v>698049</v>
      </c>
      <c r="E74" s="21">
        <f t="shared" si="7"/>
        <v>301914</v>
      </c>
      <c r="F74" s="21">
        <f t="shared" si="8"/>
        <v>193129</v>
      </c>
      <c r="G74" s="21">
        <f t="shared" si="9"/>
        <v>108785</v>
      </c>
      <c r="H74" s="22">
        <f t="shared" si="10"/>
        <v>4.3111649848802209E-3</v>
      </c>
      <c r="I74" s="22">
        <f t="shared" si="11"/>
        <v>7.327511254516297E-3</v>
      </c>
      <c r="J74" s="22">
        <f t="shared" si="12"/>
        <v>1.6273929194082365E-3</v>
      </c>
    </row>
    <row r="75" spans="1:10" x14ac:dyDescent="0.25">
      <c r="A75" s="15">
        <v>2019</v>
      </c>
      <c r="B75" s="13">
        <v>1324820</v>
      </c>
      <c r="C75" s="13">
        <v>625635</v>
      </c>
      <c r="D75" s="13">
        <v>699185</v>
      </c>
      <c r="E75" s="21">
        <f t="shared" si="7"/>
        <v>306070</v>
      </c>
      <c r="F75" s="21">
        <f t="shared" si="8"/>
        <v>196771</v>
      </c>
      <c r="G75" s="21">
        <f t="shared" si="9"/>
        <v>109299</v>
      </c>
      <c r="H75" s="22">
        <f t="shared" si="10"/>
        <v>3.1370299361422683E-3</v>
      </c>
      <c r="I75" s="22">
        <f t="shared" si="11"/>
        <v>5.8212855738569609E-3</v>
      </c>
      <c r="J75" s="22">
        <f t="shared" si="12"/>
        <v>7.3514162918254821E-4</v>
      </c>
    </row>
    <row r="76" spans="1:10" x14ac:dyDescent="0.25">
      <c r="A76" s="15">
        <v>2020</v>
      </c>
      <c r="B76" s="13">
        <v>1328976</v>
      </c>
      <c r="C76" s="13">
        <v>629277</v>
      </c>
      <c r="D76" s="13">
        <v>699699</v>
      </c>
      <c r="E76" s="21">
        <f t="shared" si="7"/>
        <v>306554</v>
      </c>
      <c r="F76" s="21"/>
      <c r="G76" s="21"/>
      <c r="H76" s="22"/>
      <c r="I76" s="22"/>
      <c r="J76" s="22"/>
    </row>
    <row r="77" spans="1:10" x14ac:dyDescent="0.25">
      <c r="A77" s="15">
        <v>2021</v>
      </c>
      <c r="B77" s="13">
        <v>1329460</v>
      </c>
      <c r="C77" s="14"/>
      <c r="D77" s="14"/>
      <c r="E77" s="21"/>
      <c r="F77" s="21"/>
      <c r="G77" s="21"/>
      <c r="H77" s="22"/>
      <c r="I77" s="22"/>
      <c r="J77" s="2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B3:K10"/>
  <sheetViews>
    <sheetView tabSelected="1" workbookViewId="0">
      <selection activeCell="C7" sqref="C7"/>
    </sheetView>
  </sheetViews>
  <sheetFormatPr defaultRowHeight="15" x14ac:dyDescent="0.25"/>
  <cols>
    <col min="2" max="2" width="15.28515625" customWidth="1"/>
    <col min="3" max="3" width="21.28515625" customWidth="1"/>
    <col min="5" max="5" width="15.28515625" customWidth="1"/>
    <col min="6" max="6" width="12.7109375" customWidth="1"/>
  </cols>
  <sheetData>
    <row r="3" spans="2:11" x14ac:dyDescent="0.25">
      <c r="K3" t="s">
        <v>136</v>
      </c>
    </row>
    <row r="4" spans="2:11" x14ac:dyDescent="0.25">
      <c r="K4" t="s">
        <v>137</v>
      </c>
    </row>
    <row r="5" spans="2:11" x14ac:dyDescent="0.25">
      <c r="K5" t="s">
        <v>138</v>
      </c>
    </row>
    <row r="6" spans="2:11" x14ac:dyDescent="0.25">
      <c r="K6" t="s">
        <v>139</v>
      </c>
    </row>
    <row r="7" spans="2:11" x14ac:dyDescent="0.25">
      <c r="K7" t="s">
        <v>140</v>
      </c>
    </row>
    <row r="9" spans="2:11" x14ac:dyDescent="0.25">
      <c r="B9" t="s">
        <v>136</v>
      </c>
      <c r="C9" t="s">
        <v>137</v>
      </c>
      <c r="D9" t="s">
        <v>138</v>
      </c>
      <c r="E9" t="s">
        <v>183</v>
      </c>
      <c r="F9" t="s">
        <v>140</v>
      </c>
    </row>
    <row r="10" spans="2:11" x14ac:dyDescent="0.25">
      <c r="B10" s="23">
        <v>212013</v>
      </c>
      <c r="C10" t="b">
        <f>Table1[Hind koos KM]=_xlfn.IFNA(VLOOKUP(Table1[Kaubaartikkel],Hinnakiri,2),0)</f>
        <v>0</v>
      </c>
      <c r="D10" s="23">
        <v>2</v>
      </c>
    </row>
  </sheetData>
  <dataValidations count="2">
    <dataValidation type="decimal" operator="greaterThan" allowBlank="1" showInputMessage="1" showErrorMessage="1" sqref="D10" xr:uid="{27181D4C-92E6-475A-98BE-FCF0995421F8}">
      <formula1>0</formula1>
    </dataValidation>
    <dataValidation type="list" allowBlank="1" showInputMessage="1" showErrorMessage="1" sqref="B10" xr:uid="{995B15FF-40E6-4361-BC66-7D8DAF10D78F}">
      <formula1>Artikkel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B2:G120"/>
  <sheetViews>
    <sheetView topLeftCell="A86" workbookViewId="0">
      <selection activeCell="G8" sqref="G8"/>
    </sheetView>
  </sheetViews>
  <sheetFormatPr defaultColWidth="9.140625" defaultRowHeight="15" x14ac:dyDescent="0.2"/>
  <cols>
    <col min="1" max="1" width="3.85546875" style="2" customWidth="1"/>
    <col min="2" max="2" width="11.140625" style="2" customWidth="1"/>
    <col min="3" max="3" width="44.140625" style="2" bestFit="1" customWidth="1"/>
    <col min="4" max="4" width="20.5703125" style="2" customWidth="1"/>
    <col min="5" max="16384" width="9.140625" style="2"/>
  </cols>
  <sheetData>
    <row r="2" spans="2:7" ht="18" x14ac:dyDescent="0.25">
      <c r="B2" s="1" t="s">
        <v>0</v>
      </c>
    </row>
    <row r="4" spans="2:7" ht="40.5" customHeight="1" thickBot="1" x14ac:dyDescent="0.3">
      <c r="B4" s="3" t="s">
        <v>1</v>
      </c>
      <c r="C4" s="3" t="s">
        <v>2</v>
      </c>
      <c r="D4" s="4" t="s">
        <v>3</v>
      </c>
      <c r="F4" s="5"/>
      <c r="G4" s="5"/>
    </row>
    <row r="5" spans="2:7" x14ac:dyDescent="0.2">
      <c r="B5" s="2">
        <v>212042</v>
      </c>
      <c r="C5" s="2" t="s">
        <v>4</v>
      </c>
      <c r="D5" s="6">
        <v>1.79</v>
      </c>
    </row>
    <row r="6" spans="2:7" x14ac:dyDescent="0.2">
      <c r="B6" s="2">
        <v>212012</v>
      </c>
      <c r="C6" s="2" t="s">
        <v>5</v>
      </c>
      <c r="D6" s="6">
        <v>1.78</v>
      </c>
    </row>
    <row r="7" spans="2:7" x14ac:dyDescent="0.2">
      <c r="B7" s="2">
        <v>212013</v>
      </c>
      <c r="C7" s="2" t="s">
        <v>6</v>
      </c>
      <c r="D7" s="6">
        <v>1.83</v>
      </c>
    </row>
    <row r="8" spans="2:7" x14ac:dyDescent="0.2">
      <c r="B8" s="2">
        <v>212014</v>
      </c>
      <c r="C8" s="2" t="s">
        <v>7</v>
      </c>
      <c r="D8" s="6">
        <v>1.83</v>
      </c>
    </row>
    <row r="9" spans="2:7" x14ac:dyDescent="0.2">
      <c r="B9" s="2">
        <v>212017</v>
      </c>
      <c r="C9" s="2" t="s">
        <v>8</v>
      </c>
      <c r="D9" s="6">
        <v>1.8</v>
      </c>
    </row>
    <row r="10" spans="2:7" x14ac:dyDescent="0.2">
      <c r="B10" s="2">
        <v>208014</v>
      </c>
      <c r="C10" s="2" t="s">
        <v>9</v>
      </c>
      <c r="D10" s="6">
        <v>1.34</v>
      </c>
    </row>
    <row r="11" spans="2:7" x14ac:dyDescent="0.2">
      <c r="B11" s="2">
        <v>214103</v>
      </c>
      <c r="C11" s="2" t="s">
        <v>10</v>
      </c>
      <c r="D11" s="6">
        <v>2.69</v>
      </c>
    </row>
    <row r="12" spans="2:7" x14ac:dyDescent="0.2">
      <c r="B12" s="2">
        <v>214104</v>
      </c>
      <c r="C12" s="2" t="s">
        <v>11</v>
      </c>
      <c r="D12" s="6">
        <v>2.69</v>
      </c>
    </row>
    <row r="13" spans="2:7" x14ac:dyDescent="0.2">
      <c r="B13" s="2">
        <v>214105</v>
      </c>
      <c r="C13" s="2" t="s">
        <v>12</v>
      </c>
      <c r="D13" s="6">
        <v>2.69</v>
      </c>
    </row>
    <row r="14" spans="2:7" x14ac:dyDescent="0.2">
      <c r="B14" s="2">
        <v>208041</v>
      </c>
      <c r="C14" s="2" t="s">
        <v>13</v>
      </c>
      <c r="D14" s="6">
        <v>1.25</v>
      </c>
    </row>
    <row r="15" spans="2:7" x14ac:dyDescent="0.2">
      <c r="B15" s="2">
        <v>308050</v>
      </c>
      <c r="C15" s="2" t="s">
        <v>14</v>
      </c>
      <c r="D15" s="6">
        <v>3.32</v>
      </c>
    </row>
    <row r="16" spans="2:7" x14ac:dyDescent="0.2">
      <c r="B16" s="2">
        <v>308010</v>
      </c>
      <c r="C16" s="2" t="s">
        <v>15</v>
      </c>
      <c r="D16" s="6">
        <v>1.72</v>
      </c>
    </row>
    <row r="17" spans="2:4" x14ac:dyDescent="0.2">
      <c r="B17" s="2">
        <v>308030</v>
      </c>
      <c r="C17" s="2" t="s">
        <v>16</v>
      </c>
      <c r="D17" s="6">
        <v>3.14</v>
      </c>
    </row>
    <row r="18" spans="2:4" x14ac:dyDescent="0.2">
      <c r="B18" s="2">
        <v>308028</v>
      </c>
      <c r="C18" s="2" t="s">
        <v>17</v>
      </c>
      <c r="D18" s="6">
        <v>1.84</v>
      </c>
    </row>
    <row r="19" spans="2:4" x14ac:dyDescent="0.2">
      <c r="B19" s="2">
        <v>308013</v>
      </c>
      <c r="C19" s="2" t="s">
        <v>18</v>
      </c>
      <c r="D19" s="6">
        <v>2.86</v>
      </c>
    </row>
    <row r="20" spans="2:4" x14ac:dyDescent="0.2">
      <c r="B20" s="2">
        <v>308059</v>
      </c>
      <c r="C20" s="2" t="s">
        <v>19</v>
      </c>
      <c r="D20" s="6">
        <v>0.69</v>
      </c>
    </row>
    <row r="21" spans="2:4" x14ac:dyDescent="0.2">
      <c r="B21" s="2">
        <v>308029</v>
      </c>
      <c r="C21" s="2" t="s">
        <v>20</v>
      </c>
      <c r="D21" s="6">
        <v>1.29</v>
      </c>
    </row>
    <row r="22" spans="2:4" x14ac:dyDescent="0.2">
      <c r="B22" s="2">
        <v>308021</v>
      </c>
      <c r="C22" s="2" t="s">
        <v>21</v>
      </c>
      <c r="D22" s="6">
        <v>1.68</v>
      </c>
    </row>
    <row r="23" spans="2:4" x14ac:dyDescent="0.2">
      <c r="B23" s="2">
        <v>306001</v>
      </c>
      <c r="C23" s="2" t="s">
        <v>22</v>
      </c>
      <c r="D23" s="6">
        <v>0.88</v>
      </c>
    </row>
    <row r="24" spans="2:4" x14ac:dyDescent="0.2">
      <c r="B24" s="2">
        <v>305119</v>
      </c>
      <c r="C24" s="2" t="s">
        <v>23</v>
      </c>
      <c r="D24" s="6">
        <v>0.99</v>
      </c>
    </row>
    <row r="25" spans="2:4" x14ac:dyDescent="0.2">
      <c r="B25" s="2">
        <v>305189</v>
      </c>
      <c r="C25" s="2" t="s">
        <v>24</v>
      </c>
      <c r="D25" s="6">
        <v>0.99</v>
      </c>
    </row>
    <row r="26" spans="2:4" x14ac:dyDescent="0.2">
      <c r="B26" s="2">
        <v>305190</v>
      </c>
      <c r="C26" s="2" t="s">
        <v>25</v>
      </c>
      <c r="D26" s="6">
        <v>0.99</v>
      </c>
    </row>
    <row r="27" spans="2:4" x14ac:dyDescent="0.2">
      <c r="B27" s="2">
        <v>305114</v>
      </c>
      <c r="C27" s="2" t="s">
        <v>26</v>
      </c>
      <c r="D27" s="6">
        <v>0.99</v>
      </c>
    </row>
    <row r="28" spans="2:4" x14ac:dyDescent="0.2">
      <c r="B28" s="2">
        <v>305117</v>
      </c>
      <c r="C28" s="2" t="s">
        <v>27</v>
      </c>
      <c r="D28" s="6">
        <v>0.99</v>
      </c>
    </row>
    <row r="29" spans="2:4" x14ac:dyDescent="0.2">
      <c r="B29" s="2">
        <v>306000</v>
      </c>
      <c r="C29" s="2" t="s">
        <v>28</v>
      </c>
      <c r="D29" s="6">
        <v>1.1000000000000001</v>
      </c>
    </row>
    <row r="30" spans="2:4" x14ac:dyDescent="0.2">
      <c r="B30" s="2">
        <v>305075</v>
      </c>
      <c r="C30" s="2" t="s">
        <v>29</v>
      </c>
      <c r="D30" s="6">
        <v>0.83</v>
      </c>
    </row>
    <row r="31" spans="2:4" x14ac:dyDescent="0.2">
      <c r="B31" s="2">
        <v>305054</v>
      </c>
      <c r="C31" s="2" t="s">
        <v>30</v>
      </c>
      <c r="D31" s="6">
        <v>0.83</v>
      </c>
    </row>
    <row r="32" spans="2:4" x14ac:dyDescent="0.2">
      <c r="B32" s="2">
        <v>305076</v>
      </c>
      <c r="C32" s="2" t="s">
        <v>31</v>
      </c>
      <c r="D32" s="6">
        <v>0.83</v>
      </c>
    </row>
    <row r="33" spans="2:4" x14ac:dyDescent="0.2">
      <c r="B33" s="2">
        <v>215004</v>
      </c>
      <c r="C33" s="2" t="s">
        <v>32</v>
      </c>
      <c r="D33" s="6">
        <v>2.58</v>
      </c>
    </row>
    <row r="34" spans="2:4" x14ac:dyDescent="0.2">
      <c r="B34" s="2">
        <v>215000</v>
      </c>
      <c r="C34" s="2" t="s">
        <v>33</v>
      </c>
      <c r="D34" s="6">
        <v>1.42</v>
      </c>
    </row>
    <row r="35" spans="2:4" x14ac:dyDescent="0.2">
      <c r="B35" s="2">
        <v>215002</v>
      </c>
      <c r="C35" s="2" t="s">
        <v>34</v>
      </c>
      <c r="D35" s="6">
        <v>2.27</v>
      </c>
    </row>
    <row r="36" spans="2:4" x14ac:dyDescent="0.2">
      <c r="B36" s="2">
        <v>215008</v>
      </c>
      <c r="C36" s="2" t="s">
        <v>35</v>
      </c>
      <c r="D36" s="6">
        <v>2.27</v>
      </c>
    </row>
    <row r="37" spans="2:4" x14ac:dyDescent="0.2">
      <c r="B37" s="2">
        <v>215020</v>
      </c>
      <c r="C37" s="2" t="s">
        <v>36</v>
      </c>
      <c r="D37" s="6">
        <v>2.91</v>
      </c>
    </row>
    <row r="38" spans="2:4" x14ac:dyDescent="0.2">
      <c r="B38" s="2">
        <v>215017</v>
      </c>
      <c r="C38" s="2" t="s">
        <v>37</v>
      </c>
      <c r="D38" s="6">
        <v>2.91</v>
      </c>
    </row>
    <row r="39" spans="2:4" x14ac:dyDescent="0.2">
      <c r="B39" s="2">
        <v>208016</v>
      </c>
      <c r="C39" s="2" t="s">
        <v>38</v>
      </c>
      <c r="D39" s="6">
        <v>0.92</v>
      </c>
    </row>
    <row r="40" spans="2:4" x14ac:dyDescent="0.2">
      <c r="B40" s="2">
        <v>208021</v>
      </c>
      <c r="C40" s="2" t="s">
        <v>39</v>
      </c>
      <c r="D40" s="6">
        <v>0.89</v>
      </c>
    </row>
    <row r="41" spans="2:4" x14ac:dyDescent="0.2">
      <c r="B41" s="2">
        <v>208022</v>
      </c>
      <c r="C41" s="2" t="s">
        <v>40</v>
      </c>
      <c r="D41" s="6">
        <v>1.61</v>
      </c>
    </row>
    <row r="42" spans="2:4" x14ac:dyDescent="0.2">
      <c r="B42" s="2">
        <v>107012</v>
      </c>
      <c r="C42" s="2" t="s">
        <v>41</v>
      </c>
      <c r="D42" s="6">
        <v>0.72</v>
      </c>
    </row>
    <row r="43" spans="2:4" x14ac:dyDescent="0.2">
      <c r="B43" s="2">
        <v>107006</v>
      </c>
      <c r="C43" s="2" t="s">
        <v>42</v>
      </c>
      <c r="D43" s="6">
        <v>0.72</v>
      </c>
    </row>
    <row r="44" spans="2:4" x14ac:dyDescent="0.2">
      <c r="B44" s="2">
        <v>107007</v>
      </c>
      <c r="C44" s="2" t="s">
        <v>43</v>
      </c>
      <c r="D44" s="6">
        <v>0.72</v>
      </c>
    </row>
    <row r="45" spans="2:4" x14ac:dyDescent="0.2">
      <c r="B45" s="2">
        <v>309011</v>
      </c>
      <c r="C45" s="2" t="s">
        <v>44</v>
      </c>
      <c r="D45" s="6">
        <v>1.45</v>
      </c>
    </row>
    <row r="46" spans="2:4" x14ac:dyDescent="0.2">
      <c r="B46" s="2">
        <v>309010</v>
      </c>
      <c r="C46" s="2" t="s">
        <v>45</v>
      </c>
      <c r="D46" s="6">
        <v>6.48</v>
      </c>
    </row>
    <row r="47" spans="2:4" x14ac:dyDescent="0.2">
      <c r="B47" s="2">
        <v>208030</v>
      </c>
      <c r="C47" s="2" t="s">
        <v>46</v>
      </c>
      <c r="D47" s="6">
        <v>3.39</v>
      </c>
    </row>
    <row r="48" spans="2:4" x14ac:dyDescent="0.2">
      <c r="B48" s="2">
        <v>214007</v>
      </c>
      <c r="C48" s="2" t="s">
        <v>47</v>
      </c>
      <c r="D48" s="6">
        <v>1.62</v>
      </c>
    </row>
    <row r="49" spans="2:4" x14ac:dyDescent="0.2">
      <c r="B49" s="2">
        <v>214008</v>
      </c>
      <c r="C49" s="2" t="s">
        <v>48</v>
      </c>
      <c r="D49" s="6">
        <v>1.84</v>
      </c>
    </row>
    <row r="50" spans="2:4" x14ac:dyDescent="0.2">
      <c r="B50" s="2">
        <v>214000</v>
      </c>
      <c r="C50" s="2" t="s">
        <v>49</v>
      </c>
      <c r="D50" s="6">
        <v>1.63</v>
      </c>
    </row>
    <row r="51" spans="2:4" x14ac:dyDescent="0.2">
      <c r="B51" s="2">
        <v>214009</v>
      </c>
      <c r="C51" s="2" t="s">
        <v>50</v>
      </c>
      <c r="D51" s="6">
        <v>1.66</v>
      </c>
    </row>
    <row r="52" spans="2:4" x14ac:dyDescent="0.2">
      <c r="B52" s="2">
        <v>101090</v>
      </c>
      <c r="C52" s="2" t="s">
        <v>51</v>
      </c>
      <c r="D52" s="6">
        <v>0.96</v>
      </c>
    </row>
    <row r="53" spans="2:4" x14ac:dyDescent="0.2">
      <c r="B53" s="2">
        <v>101180</v>
      </c>
      <c r="C53" s="2" t="s">
        <v>52</v>
      </c>
      <c r="D53" s="6">
        <v>2.11</v>
      </c>
    </row>
    <row r="54" spans="2:4" x14ac:dyDescent="0.2">
      <c r="B54" s="2">
        <v>101181</v>
      </c>
      <c r="C54" s="2" t="s">
        <v>53</v>
      </c>
      <c r="D54" s="6">
        <v>2.46</v>
      </c>
    </row>
    <row r="55" spans="2:4" x14ac:dyDescent="0.2">
      <c r="B55" s="2">
        <v>101094</v>
      </c>
      <c r="C55" s="2" t="s">
        <v>54</v>
      </c>
      <c r="D55" s="6">
        <v>1.08</v>
      </c>
    </row>
    <row r="56" spans="2:4" x14ac:dyDescent="0.2">
      <c r="B56" s="2">
        <v>101100</v>
      </c>
      <c r="C56" s="2" t="s">
        <v>55</v>
      </c>
      <c r="D56" s="6">
        <v>2.54</v>
      </c>
    </row>
    <row r="57" spans="2:4" x14ac:dyDescent="0.2">
      <c r="B57" s="2">
        <v>209028</v>
      </c>
      <c r="C57" s="2" t="s">
        <v>56</v>
      </c>
      <c r="D57" s="6">
        <v>2.61</v>
      </c>
    </row>
    <row r="58" spans="2:4" x14ac:dyDescent="0.2">
      <c r="B58" s="2">
        <v>209037</v>
      </c>
      <c r="C58" s="2" t="s">
        <v>57</v>
      </c>
      <c r="D58" s="6">
        <v>2.2000000000000002</v>
      </c>
    </row>
    <row r="59" spans="2:4" x14ac:dyDescent="0.2">
      <c r="B59" s="2">
        <v>311016</v>
      </c>
      <c r="C59" s="2" t="s">
        <v>58</v>
      </c>
      <c r="D59" s="6">
        <v>1.19</v>
      </c>
    </row>
    <row r="60" spans="2:4" x14ac:dyDescent="0.2">
      <c r="B60" s="2">
        <v>311018</v>
      </c>
      <c r="C60" s="2" t="s">
        <v>59</v>
      </c>
      <c r="D60" s="6">
        <v>1.19</v>
      </c>
    </row>
    <row r="61" spans="2:4" x14ac:dyDescent="0.2">
      <c r="B61" s="2">
        <v>311017</v>
      </c>
      <c r="C61" s="2" t="s">
        <v>60</v>
      </c>
      <c r="D61" s="6">
        <v>1.19</v>
      </c>
    </row>
    <row r="62" spans="2:4" x14ac:dyDescent="0.2">
      <c r="B62" s="2">
        <v>306028</v>
      </c>
      <c r="C62" s="2" t="s">
        <v>61</v>
      </c>
      <c r="D62" s="6">
        <v>1.53</v>
      </c>
    </row>
    <row r="63" spans="2:4" x14ac:dyDescent="0.2">
      <c r="B63" s="2">
        <v>222021</v>
      </c>
      <c r="C63" s="2" t="s">
        <v>62</v>
      </c>
      <c r="D63" s="6">
        <v>1.87</v>
      </c>
    </row>
    <row r="64" spans="2:4" x14ac:dyDescent="0.2">
      <c r="B64" s="2">
        <v>230023</v>
      </c>
      <c r="C64" s="2" t="s">
        <v>63</v>
      </c>
      <c r="D64" s="6">
        <v>1.85</v>
      </c>
    </row>
    <row r="65" spans="2:4" x14ac:dyDescent="0.2">
      <c r="B65" s="2">
        <v>230024</v>
      </c>
      <c r="C65" s="2" t="s">
        <v>64</v>
      </c>
      <c r="D65" s="6">
        <v>1.85</v>
      </c>
    </row>
    <row r="66" spans="2:4" x14ac:dyDescent="0.2">
      <c r="B66" s="2">
        <v>230026</v>
      </c>
      <c r="C66" s="2" t="s">
        <v>65</v>
      </c>
      <c r="D66" s="6">
        <v>2.37</v>
      </c>
    </row>
    <row r="67" spans="2:4" x14ac:dyDescent="0.2">
      <c r="B67" s="2">
        <v>230025</v>
      </c>
      <c r="C67" s="2" t="s">
        <v>66</v>
      </c>
      <c r="D67" s="6">
        <v>2.37</v>
      </c>
    </row>
    <row r="68" spans="2:4" x14ac:dyDescent="0.2">
      <c r="B68" s="2">
        <v>308042</v>
      </c>
      <c r="C68" s="2" t="s">
        <v>67</v>
      </c>
      <c r="D68" s="6">
        <v>1.41</v>
      </c>
    </row>
    <row r="69" spans="2:4" x14ac:dyDescent="0.2">
      <c r="B69" s="2">
        <v>301126</v>
      </c>
      <c r="C69" s="2" t="s">
        <v>68</v>
      </c>
      <c r="D69" s="6">
        <v>1.59</v>
      </c>
    </row>
    <row r="70" spans="2:4" x14ac:dyDescent="0.2">
      <c r="B70" s="2">
        <v>306012</v>
      </c>
      <c r="C70" s="2" t="s">
        <v>69</v>
      </c>
      <c r="D70" s="6">
        <v>1.59</v>
      </c>
    </row>
    <row r="71" spans="2:4" x14ac:dyDescent="0.2">
      <c r="B71" s="2">
        <v>306013</v>
      </c>
      <c r="C71" s="2" t="s">
        <v>70</v>
      </c>
      <c r="D71" s="6">
        <v>2.4</v>
      </c>
    </row>
    <row r="72" spans="2:4" x14ac:dyDescent="0.2">
      <c r="B72" s="2">
        <v>301139</v>
      </c>
      <c r="C72" s="2" t="s">
        <v>71</v>
      </c>
      <c r="D72" s="6">
        <v>1.59</v>
      </c>
    </row>
    <row r="73" spans="2:4" x14ac:dyDescent="0.2">
      <c r="B73" s="2">
        <v>209039</v>
      </c>
      <c r="C73" s="2" t="s">
        <v>72</v>
      </c>
      <c r="D73" s="6">
        <v>2.0699999999999998</v>
      </c>
    </row>
    <row r="74" spans="2:4" x14ac:dyDescent="0.2">
      <c r="B74" s="2">
        <v>305081</v>
      </c>
      <c r="C74" s="2" t="s">
        <v>73</v>
      </c>
      <c r="D74" s="6">
        <v>1.3</v>
      </c>
    </row>
    <row r="75" spans="2:4" x14ac:dyDescent="0.2">
      <c r="B75" s="2">
        <v>305083</v>
      </c>
      <c r="C75" s="2" t="s">
        <v>74</v>
      </c>
      <c r="D75" s="6">
        <v>1.48</v>
      </c>
    </row>
    <row r="76" spans="2:4" x14ac:dyDescent="0.2">
      <c r="B76" s="2">
        <v>305079</v>
      </c>
      <c r="C76" s="2" t="s">
        <v>75</v>
      </c>
      <c r="D76" s="6">
        <v>1.3</v>
      </c>
    </row>
    <row r="77" spans="2:4" x14ac:dyDescent="0.2">
      <c r="B77" s="2">
        <v>305080</v>
      </c>
      <c r="C77" s="2" t="s">
        <v>76</v>
      </c>
      <c r="D77" s="6">
        <v>1.3</v>
      </c>
    </row>
    <row r="78" spans="2:4" x14ac:dyDescent="0.2">
      <c r="B78" s="2">
        <v>311022</v>
      </c>
      <c r="C78" s="2" t="s">
        <v>77</v>
      </c>
      <c r="D78" s="6">
        <v>0.96</v>
      </c>
    </row>
    <row r="79" spans="2:4" x14ac:dyDescent="0.2">
      <c r="B79" s="2">
        <v>208020</v>
      </c>
      <c r="C79" s="2" t="s">
        <v>78</v>
      </c>
      <c r="D79" s="6">
        <v>1.79</v>
      </c>
    </row>
    <row r="80" spans="2:4" x14ac:dyDescent="0.2">
      <c r="B80" s="2">
        <v>209056</v>
      </c>
      <c r="C80" s="2" t="s">
        <v>79</v>
      </c>
      <c r="D80" s="6">
        <v>7.96</v>
      </c>
    </row>
    <row r="81" spans="2:4" x14ac:dyDescent="0.2">
      <c r="B81" s="2">
        <v>209012</v>
      </c>
      <c r="C81" s="2" t="s">
        <v>80</v>
      </c>
      <c r="D81" s="6">
        <v>3.35</v>
      </c>
    </row>
    <row r="82" spans="2:4" x14ac:dyDescent="0.2">
      <c r="B82" s="2">
        <v>209011</v>
      </c>
      <c r="C82" s="2" t="s">
        <v>81</v>
      </c>
      <c r="D82" s="6">
        <v>2.94</v>
      </c>
    </row>
    <row r="83" spans="2:4" x14ac:dyDescent="0.2">
      <c r="B83" s="2">
        <v>209013</v>
      </c>
      <c r="C83" s="2" t="s">
        <v>82</v>
      </c>
      <c r="D83" s="6">
        <v>2.94</v>
      </c>
    </row>
    <row r="84" spans="2:4" x14ac:dyDescent="0.2">
      <c r="B84" s="2">
        <v>209010</v>
      </c>
      <c r="C84" s="2" t="s">
        <v>83</v>
      </c>
      <c r="D84" s="6">
        <v>2.4</v>
      </c>
    </row>
    <row r="85" spans="2:4" x14ac:dyDescent="0.2">
      <c r="B85" s="2">
        <v>208044</v>
      </c>
      <c r="C85" s="2" t="s">
        <v>84</v>
      </c>
      <c r="D85" s="6">
        <v>1.79</v>
      </c>
    </row>
    <row r="86" spans="2:4" x14ac:dyDescent="0.2">
      <c r="B86" s="2">
        <v>311042</v>
      </c>
      <c r="C86" s="2" t="s">
        <v>85</v>
      </c>
      <c r="D86" s="6">
        <v>4.25</v>
      </c>
    </row>
    <row r="87" spans="2:4" x14ac:dyDescent="0.2">
      <c r="B87" s="2">
        <v>311041</v>
      </c>
      <c r="C87" s="2" t="s">
        <v>86</v>
      </c>
      <c r="D87" s="6">
        <v>3.78</v>
      </c>
    </row>
    <row r="88" spans="2:4" x14ac:dyDescent="0.2">
      <c r="B88" s="2">
        <v>311046</v>
      </c>
      <c r="C88" s="2" t="s">
        <v>87</v>
      </c>
      <c r="D88" s="6">
        <v>0.98</v>
      </c>
    </row>
    <row r="89" spans="2:4" x14ac:dyDescent="0.2">
      <c r="B89" s="2">
        <v>312011</v>
      </c>
      <c r="C89" s="2" t="s">
        <v>88</v>
      </c>
      <c r="D89" s="6">
        <v>3.51</v>
      </c>
    </row>
    <row r="90" spans="2:4" x14ac:dyDescent="0.2">
      <c r="B90" s="2">
        <v>311048</v>
      </c>
      <c r="C90" s="2" t="s">
        <v>89</v>
      </c>
      <c r="D90" s="6">
        <v>3.27</v>
      </c>
    </row>
    <row r="91" spans="2:4" x14ac:dyDescent="0.2">
      <c r="B91" s="2">
        <v>220417</v>
      </c>
      <c r="C91" s="2" t="s">
        <v>90</v>
      </c>
      <c r="D91" s="6">
        <v>1.1599999999999999</v>
      </c>
    </row>
    <row r="92" spans="2:4" x14ac:dyDescent="0.2">
      <c r="B92" s="2">
        <v>214038</v>
      </c>
      <c r="C92" s="2" t="s">
        <v>91</v>
      </c>
      <c r="D92" s="6">
        <v>2.19</v>
      </c>
    </row>
    <row r="93" spans="2:4" x14ac:dyDescent="0.2">
      <c r="B93" s="2">
        <v>214137</v>
      </c>
      <c r="C93" s="2" t="s">
        <v>92</v>
      </c>
      <c r="D93" s="6">
        <v>1.1599999999999999</v>
      </c>
    </row>
    <row r="94" spans="2:4" x14ac:dyDescent="0.2">
      <c r="B94" s="2">
        <v>220421</v>
      </c>
      <c r="C94" s="2" t="s">
        <v>93</v>
      </c>
      <c r="D94" s="6">
        <v>1.1599999999999999</v>
      </c>
    </row>
    <row r="95" spans="2:4" x14ac:dyDescent="0.2">
      <c r="B95" s="2">
        <v>220418</v>
      </c>
      <c r="C95" s="2" t="s">
        <v>94</v>
      </c>
      <c r="D95" s="6">
        <v>1.1599999999999999</v>
      </c>
    </row>
    <row r="96" spans="2:4" x14ac:dyDescent="0.2">
      <c r="B96" s="2">
        <v>220419</v>
      </c>
      <c r="C96" s="2" t="s">
        <v>95</v>
      </c>
      <c r="D96" s="6">
        <v>1.1599999999999999</v>
      </c>
    </row>
    <row r="97" spans="2:4" x14ac:dyDescent="0.2">
      <c r="B97" s="2">
        <v>214052</v>
      </c>
      <c r="C97" s="2" t="s">
        <v>96</v>
      </c>
      <c r="D97" s="6">
        <v>2.4900000000000002</v>
      </c>
    </row>
    <row r="98" spans="2:4" x14ac:dyDescent="0.2">
      <c r="B98" s="2">
        <v>305000</v>
      </c>
      <c r="C98" s="2" t="s">
        <v>97</v>
      </c>
      <c r="D98" s="6">
        <v>0.78</v>
      </c>
    </row>
    <row r="99" spans="2:4" x14ac:dyDescent="0.2">
      <c r="B99" s="2">
        <v>305001</v>
      </c>
      <c r="C99" s="2" t="s">
        <v>98</v>
      </c>
      <c r="D99" s="6">
        <v>0.83</v>
      </c>
    </row>
    <row r="100" spans="2:4" x14ac:dyDescent="0.2">
      <c r="B100" s="2">
        <v>311023</v>
      </c>
      <c r="C100" s="2" t="s">
        <v>99</v>
      </c>
      <c r="D100" s="6">
        <v>2.08</v>
      </c>
    </row>
    <row r="101" spans="2:4" x14ac:dyDescent="0.2">
      <c r="B101" s="2">
        <v>220150</v>
      </c>
      <c r="C101" s="2" t="s">
        <v>100</v>
      </c>
      <c r="D101" s="6">
        <v>1.41</v>
      </c>
    </row>
    <row r="102" spans="2:4" x14ac:dyDescent="0.2">
      <c r="B102" s="2">
        <v>220149</v>
      </c>
      <c r="C102" s="2" t="s">
        <v>101</v>
      </c>
      <c r="D102" s="6">
        <v>2.11</v>
      </c>
    </row>
    <row r="103" spans="2:4" x14ac:dyDescent="0.2">
      <c r="B103" s="2">
        <v>308066</v>
      </c>
      <c r="C103" s="2" t="s">
        <v>102</v>
      </c>
      <c r="D103" s="6">
        <v>2.35</v>
      </c>
    </row>
    <row r="104" spans="2:4" x14ac:dyDescent="0.2">
      <c r="B104" s="2">
        <v>308064</v>
      </c>
      <c r="C104" s="2" t="s">
        <v>103</v>
      </c>
      <c r="D104" s="6">
        <v>1.52</v>
      </c>
    </row>
    <row r="105" spans="2:4" x14ac:dyDescent="0.2">
      <c r="B105" s="2">
        <v>305005</v>
      </c>
      <c r="C105" s="2" t="s">
        <v>104</v>
      </c>
      <c r="D105" s="6">
        <v>1.22</v>
      </c>
    </row>
    <row r="106" spans="2:4" x14ac:dyDescent="0.2">
      <c r="B106" s="2">
        <v>305011</v>
      </c>
      <c r="C106" s="2" t="s">
        <v>105</v>
      </c>
      <c r="D106" s="6">
        <v>1.22</v>
      </c>
    </row>
    <row r="107" spans="2:4" x14ac:dyDescent="0.2">
      <c r="B107" s="2">
        <v>305012</v>
      </c>
      <c r="C107" s="2" t="s">
        <v>106</v>
      </c>
      <c r="D107" s="6">
        <v>1.61</v>
      </c>
    </row>
    <row r="108" spans="2:4" x14ac:dyDescent="0.2">
      <c r="B108" s="2">
        <v>305002</v>
      </c>
      <c r="C108" s="2" t="s">
        <v>107</v>
      </c>
      <c r="D108" s="6">
        <v>1.22</v>
      </c>
    </row>
    <row r="109" spans="2:4" x14ac:dyDescent="0.2">
      <c r="B109" s="2">
        <v>305010</v>
      </c>
      <c r="C109" s="2" t="s">
        <v>108</v>
      </c>
      <c r="D109" s="6">
        <v>1.22</v>
      </c>
    </row>
    <row r="110" spans="2:4" x14ac:dyDescent="0.2">
      <c r="B110" s="2">
        <v>305013</v>
      </c>
      <c r="C110" s="2" t="s">
        <v>109</v>
      </c>
      <c r="D110" s="6">
        <v>2.39</v>
      </c>
    </row>
    <row r="111" spans="2:4" x14ac:dyDescent="0.2">
      <c r="B111" s="2">
        <v>305003</v>
      </c>
      <c r="C111" s="2" t="s">
        <v>110</v>
      </c>
      <c r="D111" s="6">
        <v>1.22</v>
      </c>
    </row>
    <row r="112" spans="2:4" x14ac:dyDescent="0.2">
      <c r="B112" s="2">
        <v>305007</v>
      </c>
      <c r="C112" s="2" t="s">
        <v>111</v>
      </c>
      <c r="D112" s="6">
        <v>1.22</v>
      </c>
    </row>
    <row r="113" spans="2:4" x14ac:dyDescent="0.2">
      <c r="B113" s="2">
        <v>305004</v>
      </c>
      <c r="C113" s="2" t="s">
        <v>112</v>
      </c>
      <c r="D113" s="6">
        <v>1.22</v>
      </c>
    </row>
    <row r="114" spans="2:4" x14ac:dyDescent="0.2">
      <c r="B114" s="2">
        <v>305006</v>
      </c>
      <c r="C114" s="2" t="s">
        <v>113</v>
      </c>
      <c r="D114" s="6">
        <v>1.22</v>
      </c>
    </row>
    <row r="115" spans="2:4" x14ac:dyDescent="0.2">
      <c r="B115" s="2">
        <v>311037</v>
      </c>
      <c r="C115" s="2" t="s">
        <v>114</v>
      </c>
      <c r="D115" s="6">
        <v>0.61</v>
      </c>
    </row>
    <row r="116" spans="2:4" x14ac:dyDescent="0.2">
      <c r="B116" s="2">
        <v>208010</v>
      </c>
      <c r="C116" s="2" t="s">
        <v>115</v>
      </c>
      <c r="D116" s="6">
        <v>1.47</v>
      </c>
    </row>
    <row r="117" spans="2:4" x14ac:dyDescent="0.2">
      <c r="B117" s="2">
        <v>214302</v>
      </c>
      <c r="C117" s="2" t="s">
        <v>116</v>
      </c>
      <c r="D117" s="6">
        <v>1.79</v>
      </c>
    </row>
    <row r="118" spans="2:4" x14ac:dyDescent="0.2">
      <c r="B118" s="2">
        <v>214304</v>
      </c>
      <c r="C118" s="2" t="s">
        <v>117</v>
      </c>
      <c r="D118" s="6">
        <v>1.79</v>
      </c>
    </row>
    <row r="119" spans="2:4" x14ac:dyDescent="0.2">
      <c r="B119" s="2">
        <v>214309</v>
      </c>
      <c r="C119" s="2" t="s">
        <v>118</v>
      </c>
      <c r="D119" s="6">
        <v>1.79</v>
      </c>
    </row>
    <row r="120" spans="2:4" x14ac:dyDescent="0.2">
      <c r="B120" s="2">
        <v>214308</v>
      </c>
      <c r="C120" s="2" t="s">
        <v>119</v>
      </c>
      <c r="D120" s="6">
        <v>1.58</v>
      </c>
    </row>
  </sheetData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Fun_tab1_N</vt:lpstr>
      <vt:lpstr>Meeskond</vt:lpstr>
      <vt:lpstr>Rahvaarv</vt:lpstr>
      <vt:lpstr>Arve</vt:lpstr>
      <vt:lpstr>Kaubad</vt:lpstr>
      <vt:lpstr>algus</vt:lpstr>
      <vt:lpstr>Artikkel</vt:lpstr>
      <vt:lpstr>Hind_käibemaksuga</vt:lpstr>
      <vt:lpstr>Hinnakiri</vt:lpstr>
      <vt:lpstr>Jalgpallurid</vt:lpstr>
      <vt:lpstr>jaotisi</vt:lpstr>
      <vt:lpstr>lõpp</vt:lpstr>
      <vt:lpstr>Mitu</vt:lpstr>
      <vt:lpstr>Nimetus</vt:lpstr>
      <vt:lpstr>Nimi</vt:lpstr>
      <vt:lpstr>p</vt:lpstr>
      <vt:lpstr>samm</vt:lpstr>
      <vt:lpstr>Sünniaeg</vt:lpstr>
      <vt:lpstr>z</vt:lpstr>
      <vt:lpstr>V_Grupid</vt:lpstr>
      <vt:lpstr>V_grupp</vt:lpstr>
      <vt:lpstr>Vanus</vt:lpstr>
      <vt:lpstr>Vanusegrupp</vt:lpstr>
      <vt:lpstr>Vgr_algused</vt:lpstr>
      <vt:lpstr>x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Mart Roost</cp:lastModifiedBy>
  <dcterms:created xsi:type="dcterms:W3CDTF">2019-09-09T10:42:54Z</dcterms:created>
  <dcterms:modified xsi:type="dcterms:W3CDTF">2021-09-22T11:02:28Z</dcterms:modified>
</cp:coreProperties>
</file>