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drawings/drawing5.xml" ContentType="application/vnd.openxmlformats-officedocument.drawing+xml"/>
  <Override PartName="/xl/embeddings/oleObject1.bin" ContentType="application/vnd.openxmlformats-officedocument.oleObject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M:\juliar\"/>
    </mc:Choice>
  </mc:AlternateContent>
  <xr:revisionPtr revIDLastSave="0" documentId="13_ncr:1_{ABB005F8-0059-4E74-B85F-BCF89B4DC62E}" xr6:coauthVersionLast="47" xr6:coauthVersionMax="47" xr10:uidLastSave="{00000000-0000-0000-0000-000000000000}"/>
  <bookViews>
    <workbookView xWindow="-120" yWindow="-120" windowWidth="38640" windowHeight="21120" activeTab="4" xr2:uid="{00000000-000D-0000-FFFF-FFFF00000000}"/>
  </bookViews>
  <sheets>
    <sheet name="Fun_tab1_N" sheetId="5" r:id="rId1"/>
    <sheet name="Meeskond" sheetId="7" r:id="rId2"/>
    <sheet name="Rahvaarv" sheetId="10" r:id="rId3"/>
    <sheet name="Arve" sheetId="3" r:id="rId4"/>
    <sheet name="Kaubad" sheetId="1" r:id="rId5"/>
    <sheet name="Fun_XY_N" sheetId="11" r:id="rId6"/>
  </sheets>
  <externalReferences>
    <externalReference r:id="rId7"/>
    <externalReference r:id="rId8"/>
    <externalReference r:id="rId9"/>
  </externalReferences>
  <definedNames>
    <definedName name="_xlnm._FilterDatabase" localSheetId="4" hidden="1">Kaubad!$B$4:$D$120</definedName>
    <definedName name="A_mark_N">[1]!Arvukid[mark]</definedName>
    <definedName name="algus">Fun_tab1_N!$B$6</definedName>
    <definedName name="Artikkel">Kaubad!$B$5:$B$120</definedName>
    <definedName name="b">[1]Ctrl_C_V!$C$17:$C$23</definedName>
    <definedName name="elukohad" hidden="1">'[2]abi '!$C$7:$C$24</definedName>
    <definedName name="Hind_käibemaksuga">Kaubad!$D$5:$D$120</definedName>
    <definedName name="jaotisi">Fun_tab1_N!$D$6</definedName>
    <definedName name="km_prots">[1]Table_obj!$G$4</definedName>
    <definedName name="Linnad" hidden="1">'[2]abi '!$E$7:$E$12</definedName>
    <definedName name="lõpp">Fun_tab1_N!$C$6</definedName>
    <definedName name="muud">[3]Värvimine_tab!$J$4</definedName>
    <definedName name="muud_kulud">[3]Värvimine_tab!$I$7:$I$15</definedName>
    <definedName name="Nimed">Meeskond!$A$7:$A$32</definedName>
    <definedName name="Nimetus">Kaubad!$C$5:$C$120</definedName>
    <definedName name="p">Fun_tab1_N!$F$6</definedName>
    <definedName name="samm">Fun_tab1_N!$E$6</definedName>
    <definedName name="Sünniaeg">Meeskond!$C$7:$C$32</definedName>
    <definedName name="z">Fun_tab1_N!$D$9:$D$29</definedName>
    <definedName name="Text">Meeskond!$B$7:$B$32</definedName>
    <definedName name="Vanus">Meeskond!$D$7:$D$32</definedName>
    <definedName name="x">Fun_tab1_N!$B$9:$B$29</definedName>
    <definedName name="y">Fun_tab1_N!$C$9:$C$29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0" l="1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8" i="10"/>
  <c r="E29" i="10"/>
  <c r="E30" i="10"/>
  <c r="E31" i="10"/>
  <c r="E32" i="10"/>
  <c r="E33" i="10"/>
  <c r="E34" i="10"/>
  <c r="E35" i="10"/>
  <c r="E36" i="10"/>
  <c r="E37" i="10"/>
  <c r="E38" i="10"/>
  <c r="E39" i="10"/>
  <c r="E40" i="10"/>
  <c r="E41" i="10"/>
  <c r="E42" i="10"/>
  <c r="E43" i="10"/>
  <c r="E44" i="10"/>
  <c r="E45" i="10"/>
  <c r="E46" i="10"/>
  <c r="E47" i="10"/>
  <c r="E48" i="10"/>
  <c r="E49" i="10"/>
  <c r="E50" i="10"/>
  <c r="E51" i="10"/>
  <c r="E52" i="10"/>
  <c r="E53" i="10"/>
  <c r="E54" i="10"/>
  <c r="E55" i="10"/>
  <c r="E56" i="10"/>
  <c r="E57" i="10"/>
  <c r="E58" i="10"/>
  <c r="E59" i="10"/>
  <c r="E60" i="10"/>
  <c r="E61" i="10"/>
  <c r="E62" i="10"/>
  <c r="E63" i="10"/>
  <c r="E64" i="10"/>
  <c r="E65" i="10"/>
  <c r="E66" i="10"/>
  <c r="E67" i="10"/>
  <c r="E68" i="10"/>
  <c r="E69" i="10"/>
  <c r="E70" i="10"/>
  <c r="E71" i="10"/>
  <c r="E72" i="10"/>
  <c r="E73" i="10"/>
  <c r="E74" i="10"/>
  <c r="E75" i="10"/>
  <c r="E76" i="10"/>
  <c r="E6" i="10"/>
  <c r="C22" i="3" l="1"/>
  <c r="E22" i="3"/>
  <c r="F22" i="3" s="1"/>
  <c r="E21" i="3"/>
  <c r="F21" i="3" s="1"/>
  <c r="C21" i="3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41" i="10"/>
  <c r="G42" i="10"/>
  <c r="G43" i="10"/>
  <c r="G44" i="10"/>
  <c r="G45" i="10"/>
  <c r="G46" i="10"/>
  <c r="G47" i="10"/>
  <c r="G48" i="10"/>
  <c r="G49" i="10"/>
  <c r="G50" i="10"/>
  <c r="G51" i="10"/>
  <c r="G52" i="10"/>
  <c r="G53" i="10"/>
  <c r="G54" i="10"/>
  <c r="G55" i="10"/>
  <c r="G56" i="10"/>
  <c r="G57" i="10"/>
  <c r="G58" i="10"/>
  <c r="G59" i="10"/>
  <c r="G60" i="10"/>
  <c r="G61" i="10"/>
  <c r="G62" i="10"/>
  <c r="G63" i="10"/>
  <c r="G64" i="10"/>
  <c r="G65" i="10"/>
  <c r="G66" i="10"/>
  <c r="G67" i="10"/>
  <c r="G68" i="10"/>
  <c r="G69" i="10"/>
  <c r="G70" i="10"/>
  <c r="G71" i="10"/>
  <c r="G72" i="10"/>
  <c r="G73" i="10"/>
  <c r="G74" i="10"/>
  <c r="G75" i="10"/>
  <c r="G76" i="10"/>
  <c r="G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19" i="3"/>
  <c r="F4" i="10"/>
  <c r="G4" i="10"/>
  <c r="C19" i="3"/>
  <c r="E4" i="10"/>
  <c r="F6" i="10" l="1"/>
  <c r="C7" i="7" a="1"/>
  <c r="C7" i="7" s="1"/>
  <c r="D7" i="7" s="1"/>
  <c r="J7" i="5"/>
  <c r="B9" i="5"/>
  <c r="E6" i="5"/>
  <c r="D7" i="5"/>
  <c r="G7" i="7"/>
  <c r="D5" i="7"/>
  <c r="C5" i="7"/>
  <c r="J8" i="5"/>
  <c r="H9" i="5"/>
  <c r="J4" i="5"/>
  <c r="E4" i="5"/>
  <c r="C3" i="7"/>
  <c r="K4" i="5"/>
  <c r="I4" i="5"/>
  <c r="D19" i="7" l="1"/>
  <c r="D18" i="7"/>
  <c r="D17" i="7"/>
  <c r="D27" i="7"/>
  <c r="D26" i="7"/>
  <c r="D25" i="7"/>
  <c r="D24" i="7"/>
  <c r="D23" i="7"/>
  <c r="D22" i="7"/>
  <c r="D10" i="7"/>
  <c r="D31" i="7"/>
  <c r="D30" i="7"/>
  <c r="D29" i="7"/>
  <c r="D28" i="7"/>
  <c r="D16" i="7"/>
  <c r="D15" i="7"/>
  <c r="D14" i="7"/>
  <c r="D13" i="7"/>
  <c r="D12" i="7"/>
  <c r="D11" i="7"/>
  <c r="D21" i="7"/>
  <c r="D9" i="7"/>
  <c r="D32" i="7"/>
  <c r="D20" i="7"/>
  <c r="D8" i="7"/>
  <c r="B10" i="5"/>
  <c r="B11" i="5" s="1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E7" i="7" l="1" a="1"/>
  <c r="D9" i="5" a="1"/>
  <c r="D9" i="5" s="1"/>
  <c r="K6" i="5" s="1"/>
  <c r="C9" i="5" a="1"/>
  <c r="C9" i="5" s="1"/>
  <c r="E7" i="7" l="1"/>
  <c r="J6" i="5"/>
  <c r="I6" i="5"/>
  <c r="I7" i="5" s="1"/>
  <c r="I2" i="7" l="1"/>
  <c r="I3" i="7"/>
  <c r="I4" i="7"/>
  <c r="I5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Jüri Vilipõld</author>
  </authors>
  <commentList>
    <comment ref="B2" authorId="0" shapeId="0" xr:uid="{60B4322E-DDD2-4467-B591-EEAB68C2CED9}">
      <text>
        <r>
          <rPr>
            <sz val="11"/>
            <color indexed="81"/>
            <rFont val="Tahoma"/>
            <family val="2"/>
          </rPr>
          <t xml:space="preserve">Kootada antud kahemuutuja funktsiooni Z(x, y) tabel ja graafik
</t>
        </r>
        <r>
          <rPr>
            <b/>
            <sz val="11"/>
            <color indexed="81"/>
            <rFont val="Tahoma"/>
            <family val="2"/>
          </rPr>
          <t>Algandmed</t>
        </r>
        <r>
          <rPr>
            <sz val="11"/>
            <color indexed="81"/>
            <rFont val="Tahoma"/>
            <family val="2"/>
          </rPr>
          <t xml:space="preserve">
  muutujate x ja y piirväärtused 
     </t>
        </r>
        <r>
          <rPr>
            <b/>
            <sz val="11"/>
            <color indexed="81"/>
            <rFont val="Tahoma"/>
            <family val="2"/>
          </rPr>
          <t>ax</t>
        </r>
        <r>
          <rPr>
            <sz val="11"/>
            <color indexed="81"/>
            <rFont val="Tahoma"/>
            <family val="2"/>
          </rPr>
          <t xml:space="preserve">, </t>
        </r>
        <r>
          <rPr>
            <b/>
            <sz val="11"/>
            <color indexed="81"/>
            <rFont val="Tahoma"/>
            <family val="2"/>
          </rPr>
          <t>bx</t>
        </r>
        <r>
          <rPr>
            <sz val="11"/>
            <color indexed="81"/>
            <rFont val="Tahoma"/>
            <family val="2"/>
          </rPr>
          <t xml:space="preserve"> ja </t>
        </r>
        <r>
          <rPr>
            <b/>
            <sz val="11"/>
            <color indexed="81"/>
            <rFont val="Tahoma"/>
            <family val="2"/>
          </rPr>
          <t>ay</t>
        </r>
        <r>
          <rPr>
            <sz val="11"/>
            <color indexed="81"/>
            <rFont val="Tahoma"/>
            <family val="2"/>
          </rPr>
          <t xml:space="preserve">, </t>
        </r>
        <r>
          <rPr>
            <b/>
            <sz val="11"/>
            <color indexed="81"/>
            <rFont val="Tahoma"/>
            <family val="2"/>
          </rPr>
          <t>by</t>
        </r>
        <r>
          <rPr>
            <sz val="11"/>
            <color indexed="81"/>
            <rFont val="Tahoma"/>
            <family val="2"/>
          </rPr>
          <t xml:space="preserve">
 jaotiste arv mõlemas suunas
     </t>
        </r>
        <r>
          <rPr>
            <b/>
            <sz val="11"/>
            <color indexed="81"/>
            <rFont val="Tahoma"/>
            <family val="2"/>
          </rPr>
          <t>nx</t>
        </r>
        <r>
          <rPr>
            <sz val="11"/>
            <color indexed="81"/>
            <rFont val="Tahoma"/>
            <family val="2"/>
          </rPr>
          <t xml:space="preserve"> ja </t>
        </r>
        <r>
          <rPr>
            <b/>
            <sz val="11"/>
            <color indexed="81"/>
            <rFont val="Tahoma"/>
            <family val="2"/>
          </rPr>
          <t xml:space="preserve">ny.
Määrata nimed algandmete lahtritele
</t>
        </r>
        <r>
          <rPr>
            <sz val="11"/>
            <color indexed="81"/>
            <rFont val="Tahoma"/>
            <family val="2"/>
          </rPr>
          <t xml:space="preserve">Leida sammud
 </t>
        </r>
        <r>
          <rPr>
            <b/>
            <sz val="11"/>
            <color indexed="81"/>
            <rFont val="Tahoma"/>
            <family val="2"/>
          </rPr>
          <t xml:space="preserve"> hx</t>
        </r>
        <r>
          <rPr>
            <sz val="11"/>
            <color indexed="81"/>
            <rFont val="Tahoma"/>
            <family val="2"/>
          </rPr>
          <t xml:space="preserve"> = (bx - ax) / nx  ja </t>
        </r>
        <r>
          <rPr>
            <b/>
            <sz val="11"/>
            <color indexed="81"/>
            <rFont val="Tahoma"/>
            <family val="2"/>
          </rPr>
          <t>hy</t>
        </r>
        <r>
          <rPr>
            <sz val="11"/>
            <color indexed="81"/>
            <rFont val="Tahoma"/>
            <family val="2"/>
          </rPr>
          <t xml:space="preserve"> = (by - ay) / ny
Teha vektorid x ja y, mis sisaldavad vastavate muutujate väärtusi jaotuspuktides
  x</t>
        </r>
        <r>
          <rPr>
            <vertAlign val="subscript"/>
            <sz val="11"/>
            <color indexed="81"/>
            <rFont val="Tahoma"/>
            <family val="2"/>
          </rPr>
          <t>0</t>
        </r>
        <r>
          <rPr>
            <sz val="11"/>
            <color indexed="81"/>
            <rFont val="Tahoma"/>
            <family val="2"/>
          </rPr>
          <t xml:space="preserve"> = ax, x</t>
        </r>
        <r>
          <rPr>
            <vertAlign val="subscript"/>
            <sz val="11"/>
            <color indexed="81"/>
            <rFont val="Tahoma"/>
            <family val="2"/>
          </rPr>
          <t>i</t>
        </r>
        <r>
          <rPr>
            <sz val="11"/>
            <color indexed="81"/>
            <rFont val="Tahoma"/>
            <family val="2"/>
          </rPr>
          <t xml:space="preserve"> = x</t>
        </r>
        <r>
          <rPr>
            <vertAlign val="subscript"/>
            <sz val="11"/>
            <color indexed="81"/>
            <rFont val="Tahoma"/>
            <family val="2"/>
          </rPr>
          <t>i-1</t>
        </r>
        <r>
          <rPr>
            <sz val="11"/>
            <color indexed="81"/>
            <rFont val="Tahoma"/>
            <family val="2"/>
          </rPr>
          <t xml:space="preserve"> + hx,  y0 = ay, y</t>
        </r>
        <r>
          <rPr>
            <vertAlign val="subscript"/>
            <sz val="11"/>
            <color indexed="81"/>
            <rFont val="Tahoma"/>
            <family val="2"/>
          </rPr>
          <t xml:space="preserve">i </t>
        </r>
        <r>
          <rPr>
            <sz val="11"/>
            <color indexed="81"/>
            <rFont val="Tahoma"/>
            <family val="2"/>
          </rPr>
          <t>= y</t>
        </r>
        <r>
          <rPr>
            <vertAlign val="subscript"/>
            <sz val="11"/>
            <color indexed="81"/>
            <rFont val="Tahoma"/>
            <family val="2"/>
          </rPr>
          <t>i-1</t>
        </r>
        <r>
          <rPr>
            <sz val="11"/>
            <color indexed="81"/>
            <rFont val="Tahoma"/>
            <family val="2"/>
          </rPr>
          <t xml:space="preserve"> + hy 
</t>
        </r>
        <r>
          <rPr>
            <b/>
            <sz val="11"/>
            <color indexed="81"/>
            <rFont val="Tahoma"/>
            <family val="2"/>
            <charset val="186"/>
          </rPr>
          <t xml:space="preserve">Määrata nimed vektoritele x ja y
</t>
        </r>
        <r>
          <rPr>
            <sz val="11"/>
            <color indexed="81"/>
            <rFont val="Tahoma"/>
            <family val="2"/>
          </rPr>
          <t xml:space="preserve">
Valem funktsiooni z(x, y) väärtuste arvutamiseks teha tabeli esimesse lahtrisse, kasutades nimesid x ja y, ja kopeerida teistesse lahtritesse
Diagrammi tüübiks valida </t>
        </r>
        <r>
          <rPr>
            <b/>
            <sz val="11"/>
            <color indexed="81"/>
            <rFont val="Tahoma"/>
            <family val="2"/>
          </rPr>
          <t>Surface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<sst xmlns="http://schemas.openxmlformats.org/spreadsheetml/2006/main" count="221" uniqueCount="218">
  <si>
    <t>Kaupade hinnakiri</t>
  </si>
  <si>
    <t>Artikkel</t>
  </si>
  <si>
    <t>Nimetus</t>
  </si>
  <si>
    <t>Hind käibemaksuga</t>
  </si>
  <si>
    <t>AP&amp;KO Pasteet (maks+liha) 250g</t>
  </si>
  <si>
    <t>AP&amp;KO Pasteet kanaliha 250g</t>
  </si>
  <si>
    <t>AP&amp;KO Pasteet kanamaksa 250g</t>
  </si>
  <si>
    <t>AP&amp;KO Pasteet maksa 250g</t>
  </si>
  <si>
    <t>AP&amp;KO Pasteet veiseliha 250g</t>
  </si>
  <si>
    <t>AROMA margariin 400g</t>
  </si>
  <si>
    <t>BELETTE määrdejuust küüslauguga 250g</t>
  </si>
  <si>
    <t>BELETTE määrdejuust naturaalne 250g</t>
  </si>
  <si>
    <t>BELETTE määrdejuust paprika-ürdi 250g</t>
  </si>
  <si>
    <t>BORDS EVE margariin 250g</t>
  </si>
  <si>
    <t>Bosto riis 1kg 8*125g</t>
  </si>
  <si>
    <t>Bosto riis 500g 4*125</t>
  </si>
  <si>
    <t>Bosto riis Mediterrano 2*250g</t>
  </si>
  <si>
    <t>Bosto riis pruun 4*125g</t>
  </si>
  <si>
    <t>BV Aeduba Veski Mati 1kg</t>
  </si>
  <si>
    <t>BV Hernes 500g</t>
  </si>
  <si>
    <t>BV Hernes lihvimata 1kg</t>
  </si>
  <si>
    <t>BV Hirss Veski Mati 1kg</t>
  </si>
  <si>
    <t>BV Kiirkaerahelbed 400g</t>
  </si>
  <si>
    <t>BV Makar. Keerdmakaron 500g</t>
  </si>
  <si>
    <t>BV Makar. Sarveke 500g</t>
  </si>
  <si>
    <t>BV Makar. Spaghetti 500g</t>
  </si>
  <si>
    <t>BV Makar. Spiraalid 500g</t>
  </si>
  <si>
    <t>BV Makar. Vermicelli 500g</t>
  </si>
  <si>
    <t>BV Puder 4-vilja 500g</t>
  </si>
  <si>
    <t>CERBONA 500g Keerdmak.</t>
  </si>
  <si>
    <t>CERBONA 500g Makaron</t>
  </si>
  <si>
    <t>CERBONA 500g Salatimak.</t>
  </si>
  <si>
    <t>CremeB kreveti 170g</t>
  </si>
  <si>
    <t>CremeB küüslaugu 100g</t>
  </si>
  <si>
    <t>CremeB küüslaugu 170g</t>
  </si>
  <si>
    <t>CremeB murulaugu 170g</t>
  </si>
  <si>
    <t>CremeB murulaugu 250g</t>
  </si>
  <si>
    <t>CremeB naturell 250g</t>
  </si>
  <si>
    <t>DELMA margariin 250g karbis</t>
  </si>
  <si>
    <t>DELMA margariin 250g paberis</t>
  </si>
  <si>
    <t>DELMA margariin 500g</t>
  </si>
  <si>
    <t>EHRMANNJogurt Extra metsm/aprik.125g</t>
  </si>
  <si>
    <t>EHRMANNJogurt Extra must/virsik 125g</t>
  </si>
  <si>
    <t>EHRMANNJogurt Extra õ-pirni/maasika</t>
  </si>
  <si>
    <t>Fariinisuhkur pruun Apetit 500g</t>
  </si>
  <si>
    <t>Fruktoossuhkur 500 g</t>
  </si>
  <si>
    <t>HUSHALLS EVE küpsetusmargariin 1kg</t>
  </si>
  <si>
    <t>Juustuviiliud Chester 150g</t>
  </si>
  <si>
    <t>Juustuviilud Emmentaler 150g</t>
  </si>
  <si>
    <t>Juustuviilud Sandwich 150g</t>
  </si>
  <si>
    <t>Juustuviilud Toast 150g</t>
  </si>
  <si>
    <t>Kohvikoor 12%  10*10g</t>
  </si>
  <si>
    <t>Kond.piim kakaoga 400g Läti</t>
  </si>
  <si>
    <t>Kond.piim kohviga 400g Läti</t>
  </si>
  <si>
    <t>Kooreasendaja CARMEN 100g</t>
  </si>
  <si>
    <t>Kooreasendaja CEBE 250g</t>
  </si>
  <si>
    <t>LESIEUR Taimeõli 1l</t>
  </si>
  <si>
    <t>Mega Taimeõli 1l</t>
  </si>
  <si>
    <t>MIKAADO Tuhksuhkur kollane 100g</t>
  </si>
  <si>
    <t>MIKAADO Tuhksuhkur oranz 100g</t>
  </si>
  <si>
    <t>MIKAADO Tuhksuhkur roheline 100g</t>
  </si>
  <si>
    <t>NORDIC Kaerahelv.kliidega 600g</t>
  </si>
  <si>
    <t>NORDIC Kartulipuder 210g</t>
  </si>
  <si>
    <t>NORDIC Laste 4-viljapuder 2*80g</t>
  </si>
  <si>
    <t>NORDIC Laste kaerapuder 2*80g</t>
  </si>
  <si>
    <t>NORDIC Laste Kibuvitsa/meepuder 2*80g</t>
  </si>
  <si>
    <t>NORDIC Laste metsamarjapuder 2*80g</t>
  </si>
  <si>
    <t>NORDIC Manna 1kg</t>
  </si>
  <si>
    <t>NORDIC Nisuhelbed 700 g</t>
  </si>
  <si>
    <t>NORDIC Puder 4-vilja 700g</t>
  </si>
  <si>
    <t>NORDIC Riisihelbed 800 g</t>
  </si>
  <si>
    <t>NORDIC Rukkihelbed 700g</t>
  </si>
  <si>
    <t>OLIVIA rapsiõli 1l</t>
  </si>
  <si>
    <t>PASTA ZARA keerd nr.61</t>
  </si>
  <si>
    <t>PASTA ZARA lipsud</t>
  </si>
  <si>
    <t>PASTA ZARA sarv nr.27</t>
  </si>
  <si>
    <t>PASTA ZARA spiraal nr.57</t>
  </si>
  <si>
    <t>Raesuhkur 250g APETIT</t>
  </si>
  <si>
    <t>RAMA margariin 400g</t>
  </si>
  <si>
    <t>RISSO Oliiviõli Extra Virgin 0,5l</t>
  </si>
  <si>
    <t>RISSO päevalilleõli 1l</t>
  </si>
  <si>
    <t>RISSO sojaõli 1l</t>
  </si>
  <si>
    <t>RISSO taimeõli 1l</t>
  </si>
  <si>
    <t>RISSO toiduõli 1l</t>
  </si>
  <si>
    <t>RUNDA BORDS margariin 400g</t>
  </si>
  <si>
    <t>SAMARIN apelsini 18tk</t>
  </si>
  <si>
    <t>SAMARIN looduslik 18tk</t>
  </si>
  <si>
    <t>Soome suhkur 1kg</t>
  </si>
  <si>
    <t>Suhkruasendaja  Huxol vedel 200g</t>
  </si>
  <si>
    <t>Suhkruasendaja CANDEREL (100 tabl)</t>
  </si>
  <si>
    <t>Sul.juust Merevaik paprikaga 100g</t>
  </si>
  <si>
    <t>Sul.juust Merevaik salaami 200gr</t>
  </si>
  <si>
    <t>Sul.juust Merevaik salaamiga 100g</t>
  </si>
  <si>
    <t>Sul.juust Merevaik shampinjonidega 100g</t>
  </si>
  <si>
    <t>Sul.juust Merevaik singiga 100g</t>
  </si>
  <si>
    <t>Sul.juust Merevaik tilliga 100g</t>
  </si>
  <si>
    <t>Sul.juust MIX 200 g</t>
  </si>
  <si>
    <t>TORINO sarveke 400 g</t>
  </si>
  <si>
    <t>TORINO spiraal  400 g</t>
  </si>
  <si>
    <t>Tükisuhkur tume Apetit 500g</t>
  </si>
  <si>
    <t>UNCLE BEN`S 10min k.riis 250g</t>
  </si>
  <si>
    <t>UNCLE BEN`S 20min pik.riis 500</t>
  </si>
  <si>
    <t>VALDO riis Basmati 0,5kg</t>
  </si>
  <si>
    <t>VALDO riis Ekstra 0,5kg</t>
  </si>
  <si>
    <t>VILLA ITALIA Makar. Cavatappi 50</t>
  </si>
  <si>
    <t>VILLA ITALIA Makar. Ditali 500g</t>
  </si>
  <si>
    <t>VILLA ITALIA Makar. Farfalle 500 LIPS</t>
  </si>
  <si>
    <t>VILLA ITALIA Makar. Fusilli</t>
  </si>
  <si>
    <t>VILLA ITALIA Makar. Gnocchi 500g</t>
  </si>
  <si>
    <t>VILLA ITALIA Makar. Lasagne laast</t>
  </si>
  <si>
    <t>VILLA ITALIA Makar. Lumachine sar</t>
  </si>
  <si>
    <t>VILLA ITALIA Makar. Penne ziti rigate</t>
  </si>
  <si>
    <t>VILLA ITALIA Makar. Semi di cicoria</t>
  </si>
  <si>
    <t>VILLA ITALIA Makar. Spaghetti 500</t>
  </si>
  <si>
    <t>VILMA Tuhksuhkur 300g</t>
  </si>
  <si>
    <t>VOIMIX margariin 400g</t>
  </si>
  <si>
    <t>VONK Juustuviilud Creamy 150 g</t>
  </si>
  <si>
    <t>VONK Juustuviilud Dutch 150 g</t>
  </si>
  <si>
    <t>VONK Juustuviilud Mild 150g</t>
  </si>
  <si>
    <t>VONK Juustuviilud natural 150g</t>
  </si>
  <si>
    <t>algus</t>
  </si>
  <si>
    <t>lõpp</t>
  </si>
  <si>
    <t>jaotisi</t>
  </si>
  <si>
    <t>samm</t>
  </si>
  <si>
    <t>p</t>
  </si>
  <si>
    <r>
      <t>y</t>
    </r>
    <r>
      <rPr>
        <b/>
        <vertAlign val="subscript"/>
        <sz val="12"/>
        <rFont val="Arial"/>
        <family val="2"/>
      </rPr>
      <t>min</t>
    </r>
  </si>
  <si>
    <r>
      <t>y</t>
    </r>
    <r>
      <rPr>
        <b/>
        <vertAlign val="subscript"/>
        <sz val="12"/>
        <rFont val="Arial"/>
        <family val="2"/>
      </rPr>
      <t>max</t>
    </r>
  </si>
  <si>
    <r>
      <t>z</t>
    </r>
    <r>
      <rPr>
        <b/>
        <vertAlign val="subscript"/>
        <sz val="12"/>
        <rFont val="Arial"/>
        <family val="2"/>
      </rPr>
      <t>kesk</t>
    </r>
  </si>
  <si>
    <t>x</t>
  </si>
  <si>
    <t>y</t>
  </si>
  <si>
    <t>z</t>
  </si>
  <si>
    <t>Aasta</t>
  </si>
  <si>
    <t>Rahvaarv</t>
  </si>
  <si>
    <t>Mehed</t>
  </si>
  <si>
    <t>Naised</t>
  </si>
  <si>
    <t>..</t>
  </si>
  <si>
    <t>Kahemuutuja funktsiooni tabel ja graafik. Nimed</t>
  </si>
  <si>
    <t>ax</t>
  </si>
  <si>
    <t>bx</t>
  </si>
  <si>
    <t>nx</t>
  </si>
  <si>
    <t>hx</t>
  </si>
  <si>
    <t>a</t>
  </si>
  <si>
    <t>ay</t>
  </si>
  <si>
    <t>by</t>
  </si>
  <si>
    <t>ny</t>
  </si>
  <si>
    <t>hy</t>
  </si>
  <si>
    <t xml:space="preserve">Funktsioonide tabuleerimine ja graafikud. </t>
  </si>
  <si>
    <t>X väärtus</t>
  </si>
  <si>
    <t>Karl Jakob Hein</t>
  </si>
  <si>
    <t>Sünniaeg 13.04.2002</t>
  </si>
  <si>
    <t>Matvei Igonen</t>
  </si>
  <si>
    <t>Sünniaeg 02.10.1996</t>
  </si>
  <si>
    <t>Karl Andre Vallner</t>
  </si>
  <si>
    <t>Sünniaeg 28.02.1998</t>
  </si>
  <si>
    <t>Karol Mets</t>
  </si>
  <si>
    <t>Sünniaeg 16.05.1993</t>
  </si>
  <si>
    <t>Joonas Tamm</t>
  </si>
  <si>
    <t>Sünniaeg 02.02.1992</t>
  </si>
  <si>
    <t>Maksim Paskotši</t>
  </si>
  <si>
    <t>Sünniaeg 19.01.2003</t>
  </si>
  <si>
    <t>Michael Lilander</t>
  </si>
  <si>
    <t>Sünniaeg 20.06.1997</t>
  </si>
  <si>
    <t>Rasmus Peetson</t>
  </si>
  <si>
    <t>Sünniaeg 03.05.1995</t>
  </si>
  <si>
    <t>Michael Schjønning-Larsen</t>
  </si>
  <si>
    <t>Sünniaeg 02.02.2001</t>
  </si>
  <si>
    <t>Erko Jonne Tõugjas</t>
  </si>
  <si>
    <t>Sünniaeg 05.07.2003</t>
  </si>
  <si>
    <t>Joseph Saliste</t>
  </si>
  <si>
    <t>Sünniaeg 10.04.1995</t>
  </si>
  <si>
    <t>Vlasiy Sinyavskiy</t>
  </si>
  <si>
    <t>Sünniaeg 27.11.1996</t>
  </si>
  <si>
    <t>Martin Miller</t>
  </si>
  <si>
    <t>Sünniaeg 25.09.1997</t>
  </si>
  <si>
    <t>Markus Poom</t>
  </si>
  <si>
    <t>Sünniaeg 27.02.1999</t>
  </si>
  <si>
    <t>Mihkel Ainsalu</t>
  </si>
  <si>
    <t>Sünniaeg 08.03.1996</t>
  </si>
  <si>
    <t>Rocco Robert Shein</t>
  </si>
  <si>
    <t>Sünniaeg 14.07.2003</t>
  </si>
  <si>
    <t>Markus Soomets</t>
  </si>
  <si>
    <t>Sünniaeg 02.03.2000</t>
  </si>
  <si>
    <t>Martin Vetkal</t>
  </si>
  <si>
    <t>Sünniaeg 21.02.2004</t>
  </si>
  <si>
    <t>Kevor Palumets</t>
  </si>
  <si>
    <t>Sünniaeg 21.11.2002</t>
  </si>
  <si>
    <t>Ioan Yakovlev</t>
  </si>
  <si>
    <t>Sünniaeg 19.01.1998</t>
  </si>
  <si>
    <t>Danil Kuraksin</t>
  </si>
  <si>
    <t>Sünniaeg 04.04.2003</t>
  </si>
  <si>
    <t>Patrik Kristal</t>
  </si>
  <si>
    <t>Sünniaeg 12.11.2007</t>
  </si>
  <si>
    <t>Sergei Zenjov</t>
  </si>
  <si>
    <t>Sünniaeg 20.04.1989</t>
  </si>
  <si>
    <t>Henri Anier</t>
  </si>
  <si>
    <t>Sünniaeg 17.12.1990</t>
  </si>
  <si>
    <t>Alex Matthias Tamm</t>
  </si>
  <si>
    <t>Sünniaeg 24.07.2001</t>
  </si>
  <si>
    <t>Robi Saarma</t>
  </si>
  <si>
    <t>Sünniaeg 20.05.2001</t>
  </si>
  <si>
    <t>Nimed</t>
  </si>
  <si>
    <t>Text</t>
  </si>
  <si>
    <t>Sünniaeg</t>
  </si>
  <si>
    <t>Vanus</t>
  </si>
  <si>
    <t>20 ja nooremad</t>
  </si>
  <si>
    <t>21-25</t>
  </si>
  <si>
    <t>26-30</t>
  </si>
  <si>
    <t>üle 30</t>
  </si>
  <si>
    <t>Piir</t>
  </si>
  <si>
    <t>Rühm</t>
  </si>
  <si>
    <t>Vanuserühm</t>
  </si>
  <si>
    <t>Mängijate arv</t>
  </si>
  <si>
    <t>Aheljuurdekasvutempo</t>
  </si>
  <si>
    <t>Ahelkasvutempo</t>
  </si>
  <si>
    <t>Arv</t>
  </si>
  <si>
    <t>Hind</t>
  </si>
  <si>
    <t>Maksmus</t>
  </si>
  <si>
    <t>Abs. alusjuurdekasv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</si>
</sst>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%"/>
  </numFmts>
  <fonts count="24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204"/>
    </font>
    <font>
      <sz val="14"/>
      <color indexed="12"/>
      <name val="Arial"/>
      <family val="2"/>
      <charset val="204"/>
    </font>
    <font>
      <sz val="12"/>
      <name val="Arial"/>
      <family val="2"/>
      <charset val="204"/>
    </font>
    <font>
      <sz val="14"/>
      <color theme="1"/>
      <name val="Calibri"/>
      <family val="2"/>
      <charset val="186"/>
      <scheme val="minor"/>
    </font>
    <font>
      <sz val="11"/>
      <color rgb="FF000000"/>
      <name val="Calibri"/>
      <family val="2"/>
      <charset val="186"/>
      <scheme val="minor"/>
    </font>
    <font>
      <sz val="12"/>
      <name val="Arial"/>
      <family val="2"/>
      <charset val="186"/>
    </font>
    <font>
      <b/>
      <sz val="14"/>
      <name val="Arial"/>
      <family val="2"/>
      <charset val="186"/>
    </font>
    <font>
      <b/>
      <sz val="16"/>
      <color indexed="12"/>
      <name val="Arial"/>
      <family val="2"/>
    </font>
    <font>
      <b/>
      <sz val="12"/>
      <name val="Arial"/>
      <family val="2"/>
    </font>
    <font>
      <b/>
      <vertAlign val="subscript"/>
      <sz val="12"/>
      <name val="Arial"/>
      <family val="2"/>
    </font>
    <font>
      <b/>
      <sz val="11"/>
      <color theme="1"/>
      <name val="Calibri"/>
      <family val="2"/>
      <charset val="186"/>
      <scheme val="minor"/>
    </font>
    <font>
      <b/>
      <sz val="11"/>
      <color rgb="FF000000"/>
      <name val="Calibri"/>
      <family val="2"/>
    </font>
    <font>
      <b/>
      <u/>
      <sz val="12"/>
      <color indexed="12"/>
      <name val="Arial"/>
      <family val="2"/>
    </font>
    <font>
      <u/>
      <sz val="12"/>
      <color indexed="12"/>
      <name val="Arial"/>
      <family val="2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vertAlign val="subscript"/>
      <sz val="11"/>
      <color indexed="81"/>
      <name val="Tahoma"/>
      <family val="2"/>
    </font>
    <font>
      <b/>
      <sz val="11"/>
      <color indexed="81"/>
      <name val="Tahoma"/>
      <family val="2"/>
      <charset val="186"/>
    </font>
    <font>
      <sz val="10"/>
      <name val="Arial"/>
      <family val="2"/>
      <charset val="186"/>
    </font>
    <font>
      <b/>
      <sz val="10"/>
      <name val="Arial"/>
      <family val="2"/>
    </font>
    <font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9" fontId="2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1" applyFont="1"/>
    <xf numFmtId="0" fontId="3" fillId="0" borderId="0" xfId="1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/>
    <xf numFmtId="0" fontId="7" fillId="0" borderId="0" xfId="2" applyFont="1"/>
    <xf numFmtId="0" fontId="8" fillId="0" borderId="0" xfId="2" applyFont="1"/>
    <xf numFmtId="0" fontId="6" fillId="0" borderId="0" xfId="2"/>
    <xf numFmtId="0" fontId="9" fillId="3" borderId="2" xfId="2" applyFont="1" applyFill="1" applyBorder="1" applyAlignment="1">
      <alignment horizontal="center"/>
    </xf>
    <xf numFmtId="0" fontId="6" fillId="0" borderId="2" xfId="2" applyBorder="1" applyAlignment="1">
      <alignment horizontal="center"/>
    </xf>
    <xf numFmtId="0" fontId="6" fillId="0" borderId="2" xfId="2" applyBorder="1"/>
    <xf numFmtId="0" fontId="11" fillId="0" borderId="0" xfId="0" applyFont="1"/>
    <xf numFmtId="3" fontId="0" fillId="0" borderId="0" xfId="0" applyNumberFormat="1"/>
    <xf numFmtId="3" fontId="0" fillId="0" borderId="0" xfId="0" applyNumberFormat="1" applyAlignment="1">
      <alignment horizontal="right"/>
    </xf>
    <xf numFmtId="0" fontId="12" fillId="0" borderId="0" xfId="0" applyFont="1"/>
    <xf numFmtId="0" fontId="14" fillId="0" borderId="0" xfId="3" applyFont="1" applyAlignment="1" applyProtection="1">
      <alignment vertical="center"/>
    </xf>
    <xf numFmtId="0" fontId="14" fillId="0" borderId="0" xfId="3" applyFont="1" applyAlignment="1" applyProtection="1">
      <alignment horizontal="center"/>
    </xf>
    <xf numFmtId="0" fontId="8" fillId="4" borderId="3" xfId="2" applyFont="1" applyFill="1" applyBorder="1"/>
    <xf numFmtId="0" fontId="6" fillId="4" borderId="4" xfId="2" applyFill="1" applyBorder="1"/>
    <xf numFmtId="0" fontId="6" fillId="4" borderId="5" xfId="2" applyFill="1" applyBorder="1"/>
    <xf numFmtId="0" fontId="9" fillId="0" borderId="2" xfId="2" applyFont="1" applyBorder="1" applyAlignment="1">
      <alignment horizontal="center"/>
    </xf>
    <xf numFmtId="0" fontId="19" fillId="0" borderId="0" xfId="2" applyFont="1"/>
    <xf numFmtId="0" fontId="20" fillId="3" borderId="2" xfId="2" applyFont="1" applyFill="1" applyBorder="1" applyAlignment="1">
      <alignment horizontal="center"/>
    </xf>
    <xf numFmtId="164" fontId="6" fillId="0" borderId="0" xfId="2" applyNumberFormat="1"/>
    <xf numFmtId="164" fontId="6" fillId="0" borderId="2" xfId="2" applyNumberFormat="1" applyBorder="1"/>
    <xf numFmtId="164" fontId="6" fillId="0" borderId="5" xfId="2" applyNumberFormat="1" applyBorder="1"/>
    <xf numFmtId="0" fontId="0" fillId="0" borderId="2" xfId="0" applyBorder="1"/>
    <xf numFmtId="0" fontId="22" fillId="0" borderId="2" xfId="0" applyFont="1" applyBorder="1"/>
    <xf numFmtId="0" fontId="23" fillId="0" borderId="2" xfId="0" applyFont="1" applyBorder="1"/>
    <xf numFmtId="165" fontId="0" fillId="0" borderId="0" xfId="4" applyNumberFormat="1" applyFont="1"/>
    <xf numFmtId="164" fontId="0" fillId="0" borderId="0" xfId="0" applyNumberFormat="1"/>
  </cellXfs>
  <cellStyles count="5">
    <cellStyle name="Hyperlink_I1_05_Tabelid_1" xfId="3" xr:uid="{569015D2-B22E-47B5-9BB0-2253C32D7AAA}"/>
    <cellStyle name="Normal" xfId="0" builtinId="0"/>
    <cellStyle name="Normal 2" xfId="2" xr:uid="{00000000-0005-0000-0000-000001000000}"/>
    <cellStyle name="Normal_kaks_hinnakirja" xfId="1" xr:uid="{00000000-0005-0000-0000-000002000000}"/>
    <cellStyle name="Per cent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Joondiagramm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Fun_tab1_N!$C$8</c:f>
              <c:strCache>
                <c:ptCount val="1"/>
                <c:pt idx="0">
                  <c:v>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Fun_tab1_N!$C$9:$C$29</c:f>
              <c:numCache>
                <c:formatCode>0.000</c:formatCode>
                <c:ptCount val="21"/>
                <c:pt idx="0">
                  <c:v>-0.84193056732976213</c:v>
                </c:pt>
                <c:pt idx="1">
                  <c:v>0.41547004587670799</c:v>
                </c:pt>
                <c:pt idx="2">
                  <c:v>-0.54791447390446779</c:v>
                </c:pt>
                <c:pt idx="3">
                  <c:v>-2.6939731488413168</c:v>
                </c:pt>
                <c:pt idx="4">
                  <c:v>-2.2476863752900278</c:v>
                </c:pt>
                <c:pt idx="5">
                  <c:v>0.33917218044928332</c:v>
                </c:pt>
                <c:pt idx="6">
                  <c:v>1.1352037429618924</c:v>
                </c:pt>
                <c:pt idx="7">
                  <c:v>-0.1785699082496302</c:v>
                </c:pt>
                <c:pt idx="8">
                  <c:v>0</c:v>
                </c:pt>
                <c:pt idx="9">
                  <c:v>2.2153807878123861</c:v>
                </c:pt>
                <c:pt idx="10">
                  <c:v>2.7278922804770449</c:v>
                </c:pt>
                <c:pt idx="11">
                  <c:v>0.37153337462150493</c:v>
                </c:pt>
                <c:pt idx="12">
                  <c:v>-1.2267063999049068</c:v>
                </c:pt>
                <c:pt idx="13">
                  <c:v>-0.20349485940270645</c:v>
                </c:pt>
                <c:pt idx="14">
                  <c:v>0.34883362697318027</c:v>
                </c:pt>
                <c:pt idx="15">
                  <c:v>-1.5790218571903594</c:v>
                </c:pt>
                <c:pt idx="16">
                  <c:v>-2.9383717218207628</c:v>
                </c:pt>
                <c:pt idx="17">
                  <c:v>-1.157793334382389</c:v>
                </c:pt>
                <c:pt idx="18">
                  <c:v>1.0667877862439166</c:v>
                </c:pt>
                <c:pt idx="19">
                  <c:v>0.6323812050384181</c:v>
                </c:pt>
                <c:pt idx="20">
                  <c:v>-0.45661633974115162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4BD-447C-844D-E817F0D1F23A}"/>
            </c:ext>
          </c:extLst>
        </c:ser>
        <c:ser>
          <c:idx val="2"/>
          <c:order val="1"/>
          <c:tx>
            <c:strRef>
              <c:f>Fun_tab1_N!$D$8</c:f>
              <c:strCache>
                <c:ptCount val="1"/>
                <c:pt idx="0">
                  <c:v>z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Fun_tab1_N!$D$9:$D$29</c:f>
              <c:numCache>
                <c:formatCode>0.000</c:formatCode>
                <c:ptCount val="21"/>
                <c:pt idx="0">
                  <c:v>-2.6641651016669874</c:v>
                </c:pt>
                <c:pt idx="1">
                  <c:v>-2.7386463011213418</c:v>
                </c:pt>
                <c:pt idx="2">
                  <c:v>4.9435230909333461</c:v>
                </c:pt>
                <c:pt idx="3">
                  <c:v>-1.3758166902579847</c:v>
                </c:pt>
                <c:pt idx="4">
                  <c:v>-3.7984395642941067</c:v>
                </c:pt>
                <c:pt idx="5">
                  <c:v>4.5372339072509806</c:v>
                </c:pt>
                <c:pt idx="6">
                  <c:v>2.2128489940253928E-2</c:v>
                </c:pt>
                <c:pt idx="7">
                  <c:v>-4.5556513094233848</c:v>
                </c:pt>
                <c:pt idx="8">
                  <c:v>3.7695112717165231</c:v>
                </c:pt>
                <c:pt idx="9">
                  <c:v>1.4183109273161312</c:v>
                </c:pt>
                <c:pt idx="10">
                  <c:v>-4.9499624830022269</c:v>
                </c:pt>
                <c:pt idx="11">
                  <c:v>2.7015115293406988</c:v>
                </c:pt>
                <c:pt idx="12">
                  <c:v>2.7015115293406988</c:v>
                </c:pt>
                <c:pt idx="13">
                  <c:v>-2.2704074859237844</c:v>
                </c:pt>
                <c:pt idx="14">
                  <c:v>-2.8767728239894153</c:v>
                </c:pt>
                <c:pt idx="15">
                  <c:v>-0.83824649459677758</c:v>
                </c:pt>
                <c:pt idx="16">
                  <c:v>1.9709597961563672</c:v>
                </c:pt>
                <c:pt idx="17">
                  <c:v>2.9680747398701453</c:v>
                </c:pt>
                <c:pt idx="18">
                  <c:v>1.2363554557252698</c:v>
                </c:pt>
                <c:pt idx="19">
                  <c:v>-1.6320633326681093</c:v>
                </c:pt>
                <c:pt idx="20">
                  <c:v>-2.9999706196521103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4BD-447C-844D-E817F0D1F2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7843855"/>
        <c:axId val="237838575"/>
      </c:lineChart>
      <c:catAx>
        <c:axId val="23784385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838575"/>
        <c:crosses val="autoZero"/>
        <c:auto val="1"/>
        <c:lblAlgn val="ctr"/>
        <c:lblOffset val="100"/>
        <c:noMultiLvlLbl val="0"/>
      </c:catAx>
      <c:valAx>
        <c:axId val="237838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8438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Punktidiagramm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Fun_tab1_N!$C$8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Fun_tab1_N!$B$9:$B$29</c:f>
              <c:numCache>
                <c:formatCode>General</c:formatCode>
                <c:ptCount val="21"/>
                <c:pt idx="0">
                  <c:v>-10</c:v>
                </c:pt>
                <c:pt idx="1">
                  <c:v>-9</c:v>
                </c:pt>
                <c:pt idx="2">
                  <c:v>-8</c:v>
                </c:pt>
                <c:pt idx="3">
                  <c:v>-7</c:v>
                </c:pt>
                <c:pt idx="4">
                  <c:v>-6</c:v>
                </c:pt>
                <c:pt idx="5">
                  <c:v>-5</c:v>
                </c:pt>
                <c:pt idx="6">
                  <c:v>-4</c:v>
                </c:pt>
                <c:pt idx="7">
                  <c:v>-3</c:v>
                </c:pt>
                <c:pt idx="8">
                  <c:v>-2</c:v>
                </c:pt>
                <c:pt idx="9">
                  <c:v>-1</c:v>
                </c:pt>
                <c:pt idx="10">
                  <c:v>0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4</c:v>
                </c:pt>
                <c:pt idx="15">
                  <c:v>5</c:v>
                </c:pt>
                <c:pt idx="16">
                  <c:v>6</c:v>
                </c:pt>
                <c:pt idx="17">
                  <c:v>7</c:v>
                </c:pt>
                <c:pt idx="18">
                  <c:v>8</c:v>
                </c:pt>
                <c:pt idx="19">
                  <c:v>9</c:v>
                </c:pt>
                <c:pt idx="20">
                  <c:v>10</c:v>
                </c:pt>
              </c:numCache>
            </c:numRef>
          </c:xVal>
          <c:yVal>
            <c:numRef>
              <c:f>Fun_tab1_N!$C$9:$C$29</c:f>
              <c:numCache>
                <c:formatCode>0.000</c:formatCode>
                <c:ptCount val="21"/>
                <c:pt idx="0">
                  <c:v>-0.84193056732976213</c:v>
                </c:pt>
                <c:pt idx="1">
                  <c:v>0.41547004587670799</c:v>
                </c:pt>
                <c:pt idx="2">
                  <c:v>-0.54791447390446779</c:v>
                </c:pt>
                <c:pt idx="3">
                  <c:v>-2.6939731488413168</c:v>
                </c:pt>
                <c:pt idx="4">
                  <c:v>-2.2476863752900278</c:v>
                </c:pt>
                <c:pt idx="5">
                  <c:v>0.33917218044928332</c:v>
                </c:pt>
                <c:pt idx="6">
                  <c:v>1.1352037429618924</c:v>
                </c:pt>
                <c:pt idx="7">
                  <c:v>-0.1785699082496302</c:v>
                </c:pt>
                <c:pt idx="8">
                  <c:v>0</c:v>
                </c:pt>
                <c:pt idx="9">
                  <c:v>2.2153807878123861</c:v>
                </c:pt>
                <c:pt idx="10">
                  <c:v>2.7278922804770449</c:v>
                </c:pt>
                <c:pt idx="11">
                  <c:v>0.37153337462150493</c:v>
                </c:pt>
                <c:pt idx="12">
                  <c:v>-1.2267063999049068</c:v>
                </c:pt>
                <c:pt idx="13">
                  <c:v>-0.20349485940270645</c:v>
                </c:pt>
                <c:pt idx="14">
                  <c:v>0.34883362697318027</c:v>
                </c:pt>
                <c:pt idx="15">
                  <c:v>-1.5790218571903594</c:v>
                </c:pt>
                <c:pt idx="16">
                  <c:v>-2.9383717218207628</c:v>
                </c:pt>
                <c:pt idx="17">
                  <c:v>-1.157793334382389</c:v>
                </c:pt>
                <c:pt idx="18">
                  <c:v>1.0667877862439166</c:v>
                </c:pt>
                <c:pt idx="19">
                  <c:v>0.6323812050384181</c:v>
                </c:pt>
                <c:pt idx="20">
                  <c:v>-0.45661633974115162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924-4C4C-A601-884C8C33EE52}"/>
            </c:ext>
          </c:extLst>
        </c:ser>
        <c:ser>
          <c:idx val="1"/>
          <c:order val="1"/>
          <c:tx>
            <c:strRef>
              <c:f>Fun_tab1_N!$D$8</c:f>
              <c:strCache>
                <c:ptCount val="1"/>
                <c:pt idx="0">
                  <c:v>z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Fun_tab1_N!$B$9:$B$29</c:f>
              <c:numCache>
                <c:formatCode>General</c:formatCode>
                <c:ptCount val="21"/>
                <c:pt idx="0">
                  <c:v>-10</c:v>
                </c:pt>
                <c:pt idx="1">
                  <c:v>-9</c:v>
                </c:pt>
                <c:pt idx="2">
                  <c:v>-8</c:v>
                </c:pt>
                <c:pt idx="3">
                  <c:v>-7</c:v>
                </c:pt>
                <c:pt idx="4">
                  <c:v>-6</c:v>
                </c:pt>
                <c:pt idx="5">
                  <c:v>-5</c:v>
                </c:pt>
                <c:pt idx="6">
                  <c:v>-4</c:v>
                </c:pt>
                <c:pt idx="7">
                  <c:v>-3</c:v>
                </c:pt>
                <c:pt idx="8">
                  <c:v>-2</c:v>
                </c:pt>
                <c:pt idx="9">
                  <c:v>-1</c:v>
                </c:pt>
                <c:pt idx="10">
                  <c:v>0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4</c:v>
                </c:pt>
                <c:pt idx="15">
                  <c:v>5</c:v>
                </c:pt>
                <c:pt idx="16">
                  <c:v>6</c:v>
                </c:pt>
                <c:pt idx="17">
                  <c:v>7</c:v>
                </c:pt>
                <c:pt idx="18">
                  <c:v>8</c:v>
                </c:pt>
                <c:pt idx="19">
                  <c:v>9</c:v>
                </c:pt>
                <c:pt idx="20">
                  <c:v>10</c:v>
                </c:pt>
              </c:numCache>
            </c:numRef>
          </c:xVal>
          <c:yVal>
            <c:numRef>
              <c:f>Fun_tab1_N!$D$9:$D$29</c:f>
              <c:numCache>
                <c:formatCode>0.000</c:formatCode>
                <c:ptCount val="21"/>
                <c:pt idx="0">
                  <c:v>-2.6641651016669874</c:v>
                </c:pt>
                <c:pt idx="1">
                  <c:v>-2.7386463011213418</c:v>
                </c:pt>
                <c:pt idx="2">
                  <c:v>4.9435230909333461</c:v>
                </c:pt>
                <c:pt idx="3">
                  <c:v>-1.3758166902579847</c:v>
                </c:pt>
                <c:pt idx="4">
                  <c:v>-3.7984395642941067</c:v>
                </c:pt>
                <c:pt idx="5">
                  <c:v>4.5372339072509806</c:v>
                </c:pt>
                <c:pt idx="6">
                  <c:v>2.2128489940253928E-2</c:v>
                </c:pt>
                <c:pt idx="7">
                  <c:v>-4.5556513094233848</c:v>
                </c:pt>
                <c:pt idx="8">
                  <c:v>3.7695112717165231</c:v>
                </c:pt>
                <c:pt idx="9">
                  <c:v>1.4183109273161312</c:v>
                </c:pt>
                <c:pt idx="10">
                  <c:v>-4.9499624830022269</c:v>
                </c:pt>
                <c:pt idx="11">
                  <c:v>2.7015115293406988</c:v>
                </c:pt>
                <c:pt idx="12">
                  <c:v>2.7015115293406988</c:v>
                </c:pt>
                <c:pt idx="13">
                  <c:v>-2.2704074859237844</c:v>
                </c:pt>
                <c:pt idx="14">
                  <c:v>-2.8767728239894153</c:v>
                </c:pt>
                <c:pt idx="15">
                  <c:v>-0.83824649459677758</c:v>
                </c:pt>
                <c:pt idx="16">
                  <c:v>1.9709597961563672</c:v>
                </c:pt>
                <c:pt idx="17">
                  <c:v>2.9680747398701453</c:v>
                </c:pt>
                <c:pt idx="18">
                  <c:v>1.2363554557252698</c:v>
                </c:pt>
                <c:pt idx="19">
                  <c:v>-1.6320633326681093</c:v>
                </c:pt>
                <c:pt idx="20">
                  <c:v>-2.9999706196521103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924-4C4C-A601-884C8C33E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3717999"/>
        <c:axId val="453717519"/>
      </c:scatterChart>
      <c:valAx>
        <c:axId val="453717999"/>
        <c:scaling>
          <c:orientation val="minMax"/>
          <c:max val="10"/>
          <c:min val="-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3717519"/>
        <c:crosses val="autoZero"/>
        <c:crossBetween val="midCat"/>
      </c:valAx>
      <c:valAx>
        <c:axId val="4537175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371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Mängijate arv vanuserühma järgi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Meeskond!$I$1</c:f>
              <c:strCache>
                <c:ptCount val="1"/>
                <c:pt idx="0">
                  <c:v>Mängijate arv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5E9-4AF2-A73D-C050098A1231}"/>
              </c:ext>
            </c:extLst>
          </c:dPt>
          <c:dPt>
            <c:idx val="1"/>
            <c:bubble3D val="0"/>
            <c:explosion val="15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65E9-4AF2-A73D-C050098A123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CB21-46EF-B827-50F93D0924A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CB21-46EF-B827-50F93D0924A0}"/>
              </c:ext>
            </c:extLst>
          </c:dPt>
          <c:cat>
            <c:strRef>
              <c:f>Meeskond!$H$2:$H$5</c:f>
              <c:strCache>
                <c:ptCount val="4"/>
                <c:pt idx="0">
                  <c:v>20 ja nooremad</c:v>
                </c:pt>
                <c:pt idx="1">
                  <c:v>21-25</c:v>
                </c:pt>
                <c:pt idx="2">
                  <c:v>26-30</c:v>
                </c:pt>
                <c:pt idx="3">
                  <c:v>üle 30</c:v>
                </c:pt>
              </c:strCache>
            </c:strRef>
          </c:cat>
          <c:val>
            <c:numRef>
              <c:f>Meeskond!$I$2:$I$5</c:f>
              <c:numCache>
                <c:formatCode>General</c:formatCode>
                <c:ptCount val="4"/>
                <c:pt idx="0">
                  <c:v>1</c:v>
                </c:pt>
                <c:pt idx="1">
                  <c:v>11</c:v>
                </c:pt>
                <c:pt idx="2">
                  <c:v>10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E9-4AF2-A73D-C050098A12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Rahvaarv!$E$5</c:f>
              <c:strCache>
                <c:ptCount val="1"/>
                <c:pt idx="0">
                  <c:v>Abs. alusjuurdekasv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Rahvaarv!$A$5:$A$76</c:f>
              <c:strCache>
                <c:ptCount val="72"/>
                <c:pt idx="0">
                  <c:v>Aasta</c:v>
                </c:pt>
                <c:pt idx="1">
                  <c:v>1950</c:v>
                </c:pt>
                <c:pt idx="2">
                  <c:v>1951</c:v>
                </c:pt>
                <c:pt idx="3">
                  <c:v>1952</c:v>
                </c:pt>
                <c:pt idx="4">
                  <c:v>1953</c:v>
                </c:pt>
                <c:pt idx="5">
                  <c:v>1954</c:v>
                </c:pt>
                <c:pt idx="6">
                  <c:v>1955</c:v>
                </c:pt>
                <c:pt idx="7">
                  <c:v>1956</c:v>
                </c:pt>
                <c:pt idx="8">
                  <c:v>1957</c:v>
                </c:pt>
                <c:pt idx="9">
                  <c:v>1958</c:v>
                </c:pt>
                <c:pt idx="10">
                  <c:v>1959</c:v>
                </c:pt>
                <c:pt idx="11">
                  <c:v>1960</c:v>
                </c:pt>
                <c:pt idx="12">
                  <c:v>1961</c:v>
                </c:pt>
                <c:pt idx="13">
                  <c:v>1962</c:v>
                </c:pt>
                <c:pt idx="14">
                  <c:v>1963</c:v>
                </c:pt>
                <c:pt idx="15">
                  <c:v>1964</c:v>
                </c:pt>
                <c:pt idx="16">
                  <c:v>1965</c:v>
                </c:pt>
                <c:pt idx="17">
                  <c:v>1966</c:v>
                </c:pt>
                <c:pt idx="18">
                  <c:v>1967</c:v>
                </c:pt>
                <c:pt idx="19">
                  <c:v>1968</c:v>
                </c:pt>
                <c:pt idx="20">
                  <c:v>1969</c:v>
                </c:pt>
                <c:pt idx="21">
                  <c:v>1970</c:v>
                </c:pt>
                <c:pt idx="22">
                  <c:v>1971</c:v>
                </c:pt>
                <c:pt idx="23">
                  <c:v>1972</c:v>
                </c:pt>
                <c:pt idx="24">
                  <c:v>1973</c:v>
                </c:pt>
                <c:pt idx="25">
                  <c:v>1974</c:v>
                </c:pt>
                <c:pt idx="26">
                  <c:v>1975</c:v>
                </c:pt>
                <c:pt idx="27">
                  <c:v>1976</c:v>
                </c:pt>
                <c:pt idx="28">
                  <c:v>1977</c:v>
                </c:pt>
                <c:pt idx="29">
                  <c:v>1978</c:v>
                </c:pt>
                <c:pt idx="30">
                  <c:v>1979</c:v>
                </c:pt>
                <c:pt idx="31">
                  <c:v>1980</c:v>
                </c:pt>
                <c:pt idx="32">
                  <c:v>1981</c:v>
                </c:pt>
                <c:pt idx="33">
                  <c:v>1982</c:v>
                </c:pt>
                <c:pt idx="34">
                  <c:v>1983</c:v>
                </c:pt>
                <c:pt idx="35">
                  <c:v>1984</c:v>
                </c:pt>
                <c:pt idx="36">
                  <c:v>1985</c:v>
                </c:pt>
                <c:pt idx="37">
                  <c:v>1986</c:v>
                </c:pt>
                <c:pt idx="38">
                  <c:v>1987</c:v>
                </c:pt>
                <c:pt idx="39">
                  <c:v>1988</c:v>
                </c:pt>
                <c:pt idx="40">
                  <c:v>1989</c:v>
                </c:pt>
                <c:pt idx="41">
                  <c:v>1990</c:v>
                </c:pt>
                <c:pt idx="42">
                  <c:v>1991</c:v>
                </c:pt>
                <c:pt idx="43">
                  <c:v>1992</c:v>
                </c:pt>
                <c:pt idx="44">
                  <c:v>1993</c:v>
                </c:pt>
                <c:pt idx="45">
                  <c:v>1994</c:v>
                </c:pt>
                <c:pt idx="46">
                  <c:v>1995</c:v>
                </c:pt>
                <c:pt idx="47">
                  <c:v>1996</c:v>
                </c:pt>
                <c:pt idx="48">
                  <c:v>1997</c:v>
                </c:pt>
                <c:pt idx="49">
                  <c:v>1998</c:v>
                </c:pt>
                <c:pt idx="50">
                  <c:v>1999</c:v>
                </c:pt>
                <c:pt idx="51">
                  <c:v>2000</c:v>
                </c:pt>
                <c:pt idx="52">
                  <c:v>2001</c:v>
                </c:pt>
                <c:pt idx="53">
                  <c:v>2002</c:v>
                </c:pt>
                <c:pt idx="54">
                  <c:v>2003</c:v>
                </c:pt>
                <c:pt idx="55">
                  <c:v>2004</c:v>
                </c:pt>
                <c:pt idx="56">
                  <c:v>2005</c:v>
                </c:pt>
                <c:pt idx="57">
                  <c:v>2006</c:v>
                </c:pt>
                <c:pt idx="58">
                  <c:v>2007</c:v>
                </c:pt>
                <c:pt idx="59">
                  <c:v>2008</c:v>
                </c:pt>
                <c:pt idx="60">
                  <c:v>2009</c:v>
                </c:pt>
                <c:pt idx="61">
                  <c:v>2010</c:v>
                </c:pt>
                <c:pt idx="62">
                  <c:v>2011</c:v>
                </c:pt>
                <c:pt idx="63">
                  <c:v>2012</c:v>
                </c:pt>
                <c:pt idx="64">
                  <c:v>2013</c:v>
                </c:pt>
                <c:pt idx="65">
                  <c:v>2014</c:v>
                </c:pt>
                <c:pt idx="66">
                  <c:v>2015</c:v>
                </c:pt>
                <c:pt idx="67">
                  <c:v>2016</c:v>
                </c:pt>
                <c:pt idx="68">
                  <c:v>2017</c:v>
                </c:pt>
                <c:pt idx="69">
                  <c:v>2018</c:v>
                </c:pt>
                <c:pt idx="70">
                  <c:v>2019</c:v>
                </c:pt>
                <c:pt idx="71">
                  <c:v>2020</c:v>
                </c:pt>
              </c:strCache>
            </c:strRef>
          </c:cat>
          <c:val>
            <c:numRef>
              <c:f>Rahvaarv!$E$6:$E$77</c:f>
              <c:numCache>
                <c:formatCode>#,##0</c:formatCode>
                <c:ptCount val="72"/>
                <c:pt idx="0">
                  <c:v>26925</c:v>
                </c:pt>
                <c:pt idx="1">
                  <c:v>50533</c:v>
                </c:pt>
                <c:pt idx="2">
                  <c:v>69857</c:v>
                </c:pt>
                <c:pt idx="3">
                  <c:v>97307</c:v>
                </c:pt>
                <c:pt idx="4">
                  <c:v>114734</c:v>
                </c:pt>
                <c:pt idx="5">
                  <c:v>127885</c:v>
                </c:pt>
                <c:pt idx="6">
                  <c:v>142103</c:v>
                </c:pt>
                <c:pt idx="7">
                  <c:v>155811</c:v>
                </c:pt>
                <c:pt idx="8">
                  <c:v>168522</c:v>
                </c:pt>
                <c:pt idx="9">
                  <c:v>183456</c:v>
                </c:pt>
                <c:pt idx="10">
                  <c:v>193806</c:v>
                </c:pt>
                <c:pt idx="11">
                  <c:v>210535</c:v>
                </c:pt>
                <c:pt idx="12">
                  <c:v>226898</c:v>
                </c:pt>
                <c:pt idx="13">
                  <c:v>245004</c:v>
                </c:pt>
                <c:pt idx="14">
                  <c:v>263356</c:v>
                </c:pt>
                <c:pt idx="15">
                  <c:v>279964</c:v>
                </c:pt>
                <c:pt idx="16">
                  <c:v>291417</c:v>
                </c:pt>
                <c:pt idx="17">
                  <c:v>300663</c:v>
                </c:pt>
                <c:pt idx="18">
                  <c:v>315952</c:v>
                </c:pt>
                <c:pt idx="19">
                  <c:v>328734</c:v>
                </c:pt>
                <c:pt idx="20">
                  <c:v>345605</c:v>
                </c:pt>
                <c:pt idx="21">
                  <c:v>362493</c:v>
                </c:pt>
                <c:pt idx="22">
                  <c:v>376731</c:v>
                </c:pt>
                <c:pt idx="23">
                  <c:v>389359</c:v>
                </c:pt>
                <c:pt idx="24">
                  <c:v>401167</c:v>
                </c:pt>
                <c:pt idx="25">
                  <c:v>411724</c:v>
                </c:pt>
                <c:pt idx="26">
                  <c:v>421616</c:v>
                </c:pt>
                <c:pt idx="27">
                  <c:v>432994</c:v>
                </c:pt>
                <c:pt idx="28">
                  <c:v>441570</c:v>
                </c:pt>
                <c:pt idx="29">
                  <c:v>449284</c:v>
                </c:pt>
                <c:pt idx="30">
                  <c:v>459341</c:v>
                </c:pt>
                <c:pt idx="31">
                  <c:v>470179</c:v>
                </c:pt>
                <c:pt idx="32">
                  <c:v>480837</c:v>
                </c:pt>
                <c:pt idx="33">
                  <c:v>490841</c:v>
                </c:pt>
                <c:pt idx="34">
                  <c:v>500580</c:v>
                </c:pt>
                <c:pt idx="35">
                  <c:v>511170</c:v>
                </c:pt>
                <c:pt idx="36">
                  <c:v>523398</c:v>
                </c:pt>
                <c:pt idx="37">
                  <c:v>535231</c:v>
                </c:pt>
                <c:pt idx="38">
                  <c:v>542756</c:v>
                </c:pt>
                <c:pt idx="39">
                  <c:v>547693</c:v>
                </c:pt>
                <c:pt idx="40">
                  <c:v>544843</c:v>
                </c:pt>
                <c:pt idx="41">
                  <c:v>531972</c:v>
                </c:pt>
                <c:pt idx="42">
                  <c:v>488397</c:v>
                </c:pt>
                <c:pt idx="43">
                  <c:v>454046</c:v>
                </c:pt>
                <c:pt idx="44">
                  <c:v>425169</c:v>
                </c:pt>
                <c:pt idx="45">
                  <c:v>402286</c:v>
                </c:pt>
                <c:pt idx="46">
                  <c:v>383090</c:v>
                </c:pt>
                <c:pt idx="47">
                  <c:v>370168</c:v>
                </c:pt>
                <c:pt idx="48">
                  <c:v>356331</c:v>
                </c:pt>
                <c:pt idx="49">
                  <c:v>378344</c:v>
                </c:pt>
                <c:pt idx="50">
                  <c:v>369814</c:v>
                </c:pt>
                <c:pt idx="51">
                  <c:v>360604</c:v>
                </c:pt>
                <c:pt idx="52">
                  <c:v>352284</c:v>
                </c:pt>
                <c:pt idx="53">
                  <c:v>343344</c:v>
                </c:pt>
                <c:pt idx="54">
                  <c:v>335944</c:v>
                </c:pt>
                <c:pt idx="55">
                  <c:v>327794</c:v>
                </c:pt>
                <c:pt idx="56">
                  <c:v>320014</c:v>
                </c:pt>
                <c:pt idx="57">
                  <c:v>315534</c:v>
                </c:pt>
                <c:pt idx="58">
                  <c:v>312834</c:v>
                </c:pt>
                <c:pt idx="59">
                  <c:v>310384</c:v>
                </c:pt>
                <c:pt idx="60">
                  <c:v>306754</c:v>
                </c:pt>
                <c:pt idx="61">
                  <c:v>302311</c:v>
                </c:pt>
                <c:pt idx="62">
                  <c:v>297268</c:v>
                </c:pt>
                <c:pt idx="63">
                  <c:v>292913</c:v>
                </c:pt>
                <c:pt idx="64">
                  <c:v>290365</c:v>
                </c:pt>
                <c:pt idx="65">
                  <c:v>293038</c:v>
                </c:pt>
                <c:pt idx="66">
                  <c:v>292729</c:v>
                </c:pt>
                <c:pt idx="67">
                  <c:v>296227</c:v>
                </c:pt>
                <c:pt idx="68">
                  <c:v>301914</c:v>
                </c:pt>
                <c:pt idx="69">
                  <c:v>306070</c:v>
                </c:pt>
                <c:pt idx="70">
                  <c:v>306554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EB-464F-B744-D270549B5574}"/>
            </c:ext>
          </c:extLst>
        </c:ser>
        <c:ser>
          <c:idx val="1"/>
          <c:order val="1"/>
          <c:tx>
            <c:strRef>
              <c:f>Rahvaarv!$F$5</c:f>
              <c:strCache>
                <c:ptCount val="1"/>
                <c:pt idx="0">
                  <c:v>Aheljuurdekasvutempo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Rahvaarv!$A$5:$A$76</c:f>
              <c:strCache>
                <c:ptCount val="72"/>
                <c:pt idx="0">
                  <c:v>Aasta</c:v>
                </c:pt>
                <c:pt idx="1">
                  <c:v>1950</c:v>
                </c:pt>
                <c:pt idx="2">
                  <c:v>1951</c:v>
                </c:pt>
                <c:pt idx="3">
                  <c:v>1952</c:v>
                </c:pt>
                <c:pt idx="4">
                  <c:v>1953</c:v>
                </c:pt>
                <c:pt idx="5">
                  <c:v>1954</c:v>
                </c:pt>
                <c:pt idx="6">
                  <c:v>1955</c:v>
                </c:pt>
                <c:pt idx="7">
                  <c:v>1956</c:v>
                </c:pt>
                <c:pt idx="8">
                  <c:v>1957</c:v>
                </c:pt>
                <c:pt idx="9">
                  <c:v>1958</c:v>
                </c:pt>
                <c:pt idx="10">
                  <c:v>1959</c:v>
                </c:pt>
                <c:pt idx="11">
                  <c:v>1960</c:v>
                </c:pt>
                <c:pt idx="12">
                  <c:v>1961</c:v>
                </c:pt>
                <c:pt idx="13">
                  <c:v>1962</c:v>
                </c:pt>
                <c:pt idx="14">
                  <c:v>1963</c:v>
                </c:pt>
                <c:pt idx="15">
                  <c:v>1964</c:v>
                </c:pt>
                <c:pt idx="16">
                  <c:v>1965</c:v>
                </c:pt>
                <c:pt idx="17">
                  <c:v>1966</c:v>
                </c:pt>
                <c:pt idx="18">
                  <c:v>1967</c:v>
                </c:pt>
                <c:pt idx="19">
                  <c:v>1968</c:v>
                </c:pt>
                <c:pt idx="20">
                  <c:v>1969</c:v>
                </c:pt>
                <c:pt idx="21">
                  <c:v>1970</c:v>
                </c:pt>
                <c:pt idx="22">
                  <c:v>1971</c:v>
                </c:pt>
                <c:pt idx="23">
                  <c:v>1972</c:v>
                </c:pt>
                <c:pt idx="24">
                  <c:v>1973</c:v>
                </c:pt>
                <c:pt idx="25">
                  <c:v>1974</c:v>
                </c:pt>
                <c:pt idx="26">
                  <c:v>1975</c:v>
                </c:pt>
                <c:pt idx="27">
                  <c:v>1976</c:v>
                </c:pt>
                <c:pt idx="28">
                  <c:v>1977</c:v>
                </c:pt>
                <c:pt idx="29">
                  <c:v>1978</c:v>
                </c:pt>
                <c:pt idx="30">
                  <c:v>1979</c:v>
                </c:pt>
                <c:pt idx="31">
                  <c:v>1980</c:v>
                </c:pt>
                <c:pt idx="32">
                  <c:v>1981</c:v>
                </c:pt>
                <c:pt idx="33">
                  <c:v>1982</c:v>
                </c:pt>
                <c:pt idx="34">
                  <c:v>1983</c:v>
                </c:pt>
                <c:pt idx="35">
                  <c:v>1984</c:v>
                </c:pt>
                <c:pt idx="36">
                  <c:v>1985</c:v>
                </c:pt>
                <c:pt idx="37">
                  <c:v>1986</c:v>
                </c:pt>
                <c:pt idx="38">
                  <c:v>1987</c:v>
                </c:pt>
                <c:pt idx="39">
                  <c:v>1988</c:v>
                </c:pt>
                <c:pt idx="40">
                  <c:v>1989</c:v>
                </c:pt>
                <c:pt idx="41">
                  <c:v>1990</c:v>
                </c:pt>
                <c:pt idx="42">
                  <c:v>1991</c:v>
                </c:pt>
                <c:pt idx="43">
                  <c:v>1992</c:v>
                </c:pt>
                <c:pt idx="44">
                  <c:v>1993</c:v>
                </c:pt>
                <c:pt idx="45">
                  <c:v>1994</c:v>
                </c:pt>
                <c:pt idx="46">
                  <c:v>1995</c:v>
                </c:pt>
                <c:pt idx="47">
                  <c:v>1996</c:v>
                </c:pt>
                <c:pt idx="48">
                  <c:v>1997</c:v>
                </c:pt>
                <c:pt idx="49">
                  <c:v>1998</c:v>
                </c:pt>
                <c:pt idx="50">
                  <c:v>1999</c:v>
                </c:pt>
                <c:pt idx="51">
                  <c:v>2000</c:v>
                </c:pt>
                <c:pt idx="52">
                  <c:v>2001</c:v>
                </c:pt>
                <c:pt idx="53">
                  <c:v>2002</c:v>
                </c:pt>
                <c:pt idx="54">
                  <c:v>2003</c:v>
                </c:pt>
                <c:pt idx="55">
                  <c:v>2004</c:v>
                </c:pt>
                <c:pt idx="56">
                  <c:v>2005</c:v>
                </c:pt>
                <c:pt idx="57">
                  <c:v>2006</c:v>
                </c:pt>
                <c:pt idx="58">
                  <c:v>2007</c:v>
                </c:pt>
                <c:pt idx="59">
                  <c:v>2008</c:v>
                </c:pt>
                <c:pt idx="60">
                  <c:v>2009</c:v>
                </c:pt>
                <c:pt idx="61">
                  <c:v>2010</c:v>
                </c:pt>
                <c:pt idx="62">
                  <c:v>2011</c:v>
                </c:pt>
                <c:pt idx="63">
                  <c:v>2012</c:v>
                </c:pt>
                <c:pt idx="64">
                  <c:v>2013</c:v>
                </c:pt>
                <c:pt idx="65">
                  <c:v>2014</c:v>
                </c:pt>
                <c:pt idx="66">
                  <c:v>2015</c:v>
                </c:pt>
                <c:pt idx="67">
                  <c:v>2016</c:v>
                </c:pt>
                <c:pt idx="68">
                  <c:v>2017</c:v>
                </c:pt>
                <c:pt idx="69">
                  <c:v>2018</c:v>
                </c:pt>
                <c:pt idx="70">
                  <c:v>2019</c:v>
                </c:pt>
                <c:pt idx="71">
                  <c:v>2020</c:v>
                </c:pt>
              </c:strCache>
            </c:strRef>
          </c:cat>
          <c:val>
            <c:numRef>
              <c:f>Rahvaarv!$F$6:$F$77</c:f>
              <c:numCache>
                <c:formatCode>0.0%</c:formatCode>
                <c:ptCount val="72"/>
                <c:pt idx="0">
                  <c:v>2.6322066739270275E-2</c:v>
                </c:pt>
                <c:pt idx="1">
                  <c:v>2.248742892903715E-2</c:v>
                </c:pt>
                <c:pt idx="2">
                  <c:v>1.8001954465973382E-2</c:v>
                </c:pt>
                <c:pt idx="3">
                  <c:v>2.5119810974566305E-2</c:v>
                </c:pt>
                <c:pt idx="4">
                  <c:v>1.5556862846619349E-2</c:v>
                </c:pt>
                <c:pt idx="5">
                  <c:v>1.1559895924897156E-2</c:v>
                </c:pt>
                <c:pt idx="6">
                  <c:v>1.2354980183195733E-2</c:v>
                </c:pt>
                <c:pt idx="7">
                  <c:v>1.1766432705670085E-2</c:v>
                </c:pt>
                <c:pt idx="8">
                  <c:v>1.0783758951470115E-2</c:v>
                </c:pt>
                <c:pt idx="9">
                  <c:v>1.253453838586973E-2</c:v>
                </c:pt>
                <c:pt idx="10">
                  <c:v>8.5795142751512402E-3</c:v>
                </c:pt>
                <c:pt idx="11">
                  <c:v>1.3749350709124263E-2</c:v>
                </c:pt>
                <c:pt idx="12">
                  <c:v>1.3266139199199637E-2</c:v>
                </c:pt>
                <c:pt idx="13">
                  <c:v>1.4487071572822618E-2</c:v>
                </c:pt>
                <c:pt idx="14">
                  <c:v>1.447421346941029E-2</c:v>
                </c:pt>
                <c:pt idx="15">
                  <c:v>1.2911832892521119E-2</c:v>
                </c:pt>
                <c:pt idx="16">
                  <c:v>8.7905930752876348E-3</c:v>
                </c:pt>
                <c:pt idx="17">
                  <c:v>7.0348004257705299E-3</c:v>
                </c:pt>
                <c:pt idx="18">
                  <c:v>1.1551343375373705E-2</c:v>
                </c:pt>
                <c:pt idx="19">
                  <c:v>9.5469422448086361E-3</c:v>
                </c:pt>
                <c:pt idx="20">
                  <c:v>1.2481873871740996E-2</c:v>
                </c:pt>
                <c:pt idx="21">
                  <c:v>1.2340419623956256E-2</c:v>
                </c:pt>
                <c:pt idx="22">
                  <c:v>1.0277183684988946E-2</c:v>
                </c:pt>
                <c:pt idx="23">
                  <c:v>9.0223393637064459E-3</c:v>
                </c:pt>
                <c:pt idx="24">
                  <c:v>8.3610370574927519E-3</c:v>
                </c:pt>
                <c:pt idx="25">
                  <c:v>7.4132435626544429E-3</c:v>
                </c:pt>
                <c:pt idx="26">
                  <c:v>6.8951576364637574E-3</c:v>
                </c:pt>
                <c:pt idx="27">
                  <c:v>7.8766540073463755E-3</c:v>
                </c:pt>
                <c:pt idx="28">
                  <c:v>5.890514458410605E-3</c:v>
                </c:pt>
                <c:pt idx="29">
                  <c:v>5.2674130542255384E-3</c:v>
                </c:pt>
                <c:pt idx="30">
                  <c:v>6.8313193269890432E-3</c:v>
                </c:pt>
                <c:pt idx="31">
                  <c:v>7.3118717730580665E-3</c:v>
                </c:pt>
                <c:pt idx="32">
                  <c:v>7.1382406226035353E-3</c:v>
                </c:pt>
                <c:pt idx="33">
                  <c:v>6.6527325480484362E-3</c:v>
                </c:pt>
                <c:pt idx="34">
                  <c:v>6.4337039148549919E-3</c:v>
                </c:pt>
                <c:pt idx="35">
                  <c:v>6.9511633188621361E-3</c:v>
                </c:pt>
                <c:pt idx="36">
                  <c:v>7.9709219099966359E-3</c:v>
                </c:pt>
                <c:pt idx="37">
                  <c:v>7.6524409171805806E-3</c:v>
                </c:pt>
                <c:pt idx="38">
                  <c:v>4.8294854688644192E-3</c:v>
                </c:pt>
                <c:pt idx="39">
                  <c:v>3.1532987324211737E-3</c:v>
                </c:pt>
                <c:pt idx="40">
                  <c:v>-1.8145943044660031E-3</c:v>
                </c:pt>
                <c:pt idx="41">
                  <c:v>-8.2098601242928549E-3</c:v>
                </c:pt>
                <c:pt idx="42">
                  <c:v>-2.8024706761559427E-2</c:v>
                </c:pt>
                <c:pt idx="43">
                  <c:v>-2.2729393113095124E-2</c:v>
                </c:pt>
                <c:pt idx="44">
                  <c:v>-1.9551752528179655E-2</c:v>
                </c:pt>
                <c:pt idx="45">
                  <c:v>-1.580235830326468E-2</c:v>
                </c:pt>
                <c:pt idx="46">
                  <c:v>-1.3469062414046669E-2</c:v>
                </c:pt>
                <c:pt idx="47">
                  <c:v>-9.1906378112028772E-3</c:v>
                </c:pt>
                <c:pt idx="48">
                  <c:v>-9.9327099637205197E-3</c:v>
                </c:pt>
                <c:pt idx="49">
                  <c:v>1.5960273687553334E-2</c:v>
                </c:pt>
                <c:pt idx="50">
                  <c:v>-6.0874219446922393E-3</c:v>
                </c:pt>
                <c:pt idx="51">
                  <c:v>-6.6129588144063414E-3</c:v>
                </c:pt>
                <c:pt idx="52">
                  <c:v>-6.0136898179268669E-3</c:v>
                </c:pt>
                <c:pt idx="53">
                  <c:v>-6.5009198728902913E-3</c:v>
                </c:pt>
                <c:pt idx="54">
                  <c:v>-5.4162854528819766E-3</c:v>
                </c:pt>
                <c:pt idx="55">
                  <c:v>-5.9977186591603192E-3</c:v>
                </c:pt>
                <c:pt idx="56">
                  <c:v>-5.7599763085807356E-3</c:v>
                </c:pt>
                <c:pt idx="57">
                  <c:v>-3.3360140589163913E-3</c:v>
                </c:pt>
                <c:pt idx="58">
                  <c:v>-2.0172738411882488E-3</c:v>
                </c:pt>
                <c:pt idx="59">
                  <c:v>-1.8341892883345561E-3</c:v>
                </c:pt>
                <c:pt idx="60">
                  <c:v>-2.722588484125734E-3</c:v>
                </c:pt>
                <c:pt idx="61">
                  <c:v>-3.3414557104823788E-3</c:v>
                </c:pt>
                <c:pt idx="62">
                  <c:v>-3.8054145094727882E-3</c:v>
                </c:pt>
                <c:pt idx="63">
                  <c:v>-3.2988075814248726E-3</c:v>
                </c:pt>
                <c:pt idx="64">
                  <c:v>-1.9364365463638996E-3</c:v>
                </c:pt>
                <c:pt idx="65">
                  <c:v>2.0353757906783902E-3</c:v>
                </c:pt>
                <c:pt idx="66">
                  <c:v>-2.3481242362896902E-4</c:v>
                </c:pt>
                <c:pt idx="67">
                  <c:v>2.6587921421974939E-3</c:v>
                </c:pt>
                <c:pt idx="68">
                  <c:v>4.3111649848802209E-3</c:v>
                </c:pt>
                <c:pt idx="69">
                  <c:v>3.1370299361422683E-3</c:v>
                </c:pt>
                <c:pt idx="70">
                  <c:v>3.6419017348695535E-4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5EB-464F-B744-D270549B55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7550079"/>
        <c:axId val="457551039"/>
      </c:lineChart>
      <c:lineChart>
        <c:grouping val="standard"/>
        <c:varyColors val="0"/>
        <c:ser>
          <c:idx val="2"/>
          <c:order val="2"/>
          <c:tx>
            <c:strRef>
              <c:f>Rahvaarv!$G$5</c:f>
              <c:strCache>
                <c:ptCount val="1"/>
                <c:pt idx="0">
                  <c:v>Ahelkasvutempo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Rahvaarv!$A$5:$A$76</c:f>
              <c:strCache>
                <c:ptCount val="72"/>
                <c:pt idx="0">
                  <c:v>Aasta</c:v>
                </c:pt>
                <c:pt idx="1">
                  <c:v>1950</c:v>
                </c:pt>
                <c:pt idx="2">
                  <c:v>1951</c:v>
                </c:pt>
                <c:pt idx="3">
                  <c:v>1952</c:v>
                </c:pt>
                <c:pt idx="4">
                  <c:v>1953</c:v>
                </c:pt>
                <c:pt idx="5">
                  <c:v>1954</c:v>
                </c:pt>
                <c:pt idx="6">
                  <c:v>1955</c:v>
                </c:pt>
                <c:pt idx="7">
                  <c:v>1956</c:v>
                </c:pt>
                <c:pt idx="8">
                  <c:v>1957</c:v>
                </c:pt>
                <c:pt idx="9">
                  <c:v>1958</c:v>
                </c:pt>
                <c:pt idx="10">
                  <c:v>1959</c:v>
                </c:pt>
                <c:pt idx="11">
                  <c:v>1960</c:v>
                </c:pt>
                <c:pt idx="12">
                  <c:v>1961</c:v>
                </c:pt>
                <c:pt idx="13">
                  <c:v>1962</c:v>
                </c:pt>
                <c:pt idx="14">
                  <c:v>1963</c:v>
                </c:pt>
                <c:pt idx="15">
                  <c:v>1964</c:v>
                </c:pt>
                <c:pt idx="16">
                  <c:v>1965</c:v>
                </c:pt>
                <c:pt idx="17">
                  <c:v>1966</c:v>
                </c:pt>
                <c:pt idx="18">
                  <c:v>1967</c:v>
                </c:pt>
                <c:pt idx="19">
                  <c:v>1968</c:v>
                </c:pt>
                <c:pt idx="20">
                  <c:v>1969</c:v>
                </c:pt>
                <c:pt idx="21">
                  <c:v>1970</c:v>
                </c:pt>
                <c:pt idx="22">
                  <c:v>1971</c:v>
                </c:pt>
                <c:pt idx="23">
                  <c:v>1972</c:v>
                </c:pt>
                <c:pt idx="24">
                  <c:v>1973</c:v>
                </c:pt>
                <c:pt idx="25">
                  <c:v>1974</c:v>
                </c:pt>
                <c:pt idx="26">
                  <c:v>1975</c:v>
                </c:pt>
                <c:pt idx="27">
                  <c:v>1976</c:v>
                </c:pt>
                <c:pt idx="28">
                  <c:v>1977</c:v>
                </c:pt>
                <c:pt idx="29">
                  <c:v>1978</c:v>
                </c:pt>
                <c:pt idx="30">
                  <c:v>1979</c:v>
                </c:pt>
                <c:pt idx="31">
                  <c:v>1980</c:v>
                </c:pt>
                <c:pt idx="32">
                  <c:v>1981</c:v>
                </c:pt>
                <c:pt idx="33">
                  <c:v>1982</c:v>
                </c:pt>
                <c:pt idx="34">
                  <c:v>1983</c:v>
                </c:pt>
                <c:pt idx="35">
                  <c:v>1984</c:v>
                </c:pt>
                <c:pt idx="36">
                  <c:v>1985</c:v>
                </c:pt>
                <c:pt idx="37">
                  <c:v>1986</c:v>
                </c:pt>
                <c:pt idx="38">
                  <c:v>1987</c:v>
                </c:pt>
                <c:pt idx="39">
                  <c:v>1988</c:v>
                </c:pt>
                <c:pt idx="40">
                  <c:v>1989</c:v>
                </c:pt>
                <c:pt idx="41">
                  <c:v>1990</c:v>
                </c:pt>
                <c:pt idx="42">
                  <c:v>1991</c:v>
                </c:pt>
                <c:pt idx="43">
                  <c:v>1992</c:v>
                </c:pt>
                <c:pt idx="44">
                  <c:v>1993</c:v>
                </c:pt>
                <c:pt idx="45">
                  <c:v>1994</c:v>
                </c:pt>
                <c:pt idx="46">
                  <c:v>1995</c:v>
                </c:pt>
                <c:pt idx="47">
                  <c:v>1996</c:v>
                </c:pt>
                <c:pt idx="48">
                  <c:v>1997</c:v>
                </c:pt>
                <c:pt idx="49">
                  <c:v>1998</c:v>
                </c:pt>
                <c:pt idx="50">
                  <c:v>1999</c:v>
                </c:pt>
                <c:pt idx="51">
                  <c:v>2000</c:v>
                </c:pt>
                <c:pt idx="52">
                  <c:v>2001</c:v>
                </c:pt>
                <c:pt idx="53">
                  <c:v>2002</c:v>
                </c:pt>
                <c:pt idx="54">
                  <c:v>2003</c:v>
                </c:pt>
                <c:pt idx="55">
                  <c:v>2004</c:v>
                </c:pt>
                <c:pt idx="56">
                  <c:v>2005</c:v>
                </c:pt>
                <c:pt idx="57">
                  <c:v>2006</c:v>
                </c:pt>
                <c:pt idx="58">
                  <c:v>2007</c:v>
                </c:pt>
                <c:pt idx="59">
                  <c:v>2008</c:v>
                </c:pt>
                <c:pt idx="60">
                  <c:v>2009</c:v>
                </c:pt>
                <c:pt idx="61">
                  <c:v>2010</c:v>
                </c:pt>
                <c:pt idx="62">
                  <c:v>2011</c:v>
                </c:pt>
                <c:pt idx="63">
                  <c:v>2012</c:v>
                </c:pt>
                <c:pt idx="64">
                  <c:v>2013</c:v>
                </c:pt>
                <c:pt idx="65">
                  <c:v>2014</c:v>
                </c:pt>
                <c:pt idx="66">
                  <c:v>2015</c:v>
                </c:pt>
                <c:pt idx="67">
                  <c:v>2016</c:v>
                </c:pt>
                <c:pt idx="68">
                  <c:v>2017</c:v>
                </c:pt>
                <c:pt idx="69">
                  <c:v>2018</c:v>
                </c:pt>
                <c:pt idx="70">
                  <c:v>2019</c:v>
                </c:pt>
                <c:pt idx="71">
                  <c:v>2020</c:v>
                </c:pt>
              </c:strCache>
            </c:strRef>
          </c:cat>
          <c:val>
            <c:numRef>
              <c:f>Rahvaarv!$G$6:$G$77</c:f>
              <c:numCache>
                <c:formatCode>0.000</c:formatCode>
                <c:ptCount val="72"/>
                <c:pt idx="0">
                  <c:v>1.0263220667392703</c:v>
                </c:pt>
                <c:pt idx="1">
                  <c:v>1.0224874289290371</c:v>
                </c:pt>
                <c:pt idx="2">
                  <c:v>1.0180019544659733</c:v>
                </c:pt>
                <c:pt idx="3">
                  <c:v>1.0251198109745663</c:v>
                </c:pt>
                <c:pt idx="4">
                  <c:v>1.0155568628466194</c:v>
                </c:pt>
                <c:pt idx="5">
                  <c:v>1.0115598959248973</c:v>
                </c:pt>
                <c:pt idx="6">
                  <c:v>1.0123549801831957</c:v>
                </c:pt>
                <c:pt idx="7">
                  <c:v>1.0117664327056701</c:v>
                </c:pt>
                <c:pt idx="8">
                  <c:v>1.0107837589514701</c:v>
                </c:pt>
                <c:pt idx="9">
                  <c:v>1.0125345383858697</c:v>
                </c:pt>
                <c:pt idx="10">
                  <c:v>1.0085795142751512</c:v>
                </c:pt>
                <c:pt idx="11">
                  <c:v>1.0137493507091242</c:v>
                </c:pt>
                <c:pt idx="12">
                  <c:v>1.0132661391991997</c:v>
                </c:pt>
                <c:pt idx="13">
                  <c:v>1.0144870715728227</c:v>
                </c:pt>
                <c:pt idx="14">
                  <c:v>1.0144742134694102</c:v>
                </c:pt>
                <c:pt idx="15">
                  <c:v>1.0129118328925211</c:v>
                </c:pt>
                <c:pt idx="16">
                  <c:v>1.0087905930752876</c:v>
                </c:pt>
                <c:pt idx="17">
                  <c:v>1.0070348004257705</c:v>
                </c:pt>
                <c:pt idx="18">
                  <c:v>1.0115513433753738</c:v>
                </c:pt>
                <c:pt idx="19">
                  <c:v>1.0095469422448087</c:v>
                </c:pt>
                <c:pt idx="20">
                  <c:v>1.0124818738717409</c:v>
                </c:pt>
                <c:pt idx="21">
                  <c:v>1.0123404196239563</c:v>
                </c:pt>
                <c:pt idx="22">
                  <c:v>1.0102771836849889</c:v>
                </c:pt>
                <c:pt idx="23">
                  <c:v>1.0090223393637066</c:v>
                </c:pt>
                <c:pt idx="24">
                  <c:v>1.0083610370574927</c:v>
                </c:pt>
                <c:pt idx="25">
                  <c:v>1.0074132435626544</c:v>
                </c:pt>
                <c:pt idx="26">
                  <c:v>1.0068951576364638</c:v>
                </c:pt>
                <c:pt idx="27">
                  <c:v>1.0078766540073463</c:v>
                </c:pt>
                <c:pt idx="28">
                  <c:v>1.0058905144584107</c:v>
                </c:pt>
                <c:pt idx="29">
                  <c:v>1.0052674130542256</c:v>
                </c:pt>
                <c:pt idx="30">
                  <c:v>1.0068313193269891</c:v>
                </c:pt>
                <c:pt idx="31">
                  <c:v>1.007311871773058</c:v>
                </c:pt>
                <c:pt idx="32">
                  <c:v>1.0071382406226035</c:v>
                </c:pt>
                <c:pt idx="33">
                  <c:v>1.0066527325480485</c:v>
                </c:pt>
                <c:pt idx="34">
                  <c:v>1.006433703914855</c:v>
                </c:pt>
                <c:pt idx="35">
                  <c:v>1.0069511633188621</c:v>
                </c:pt>
                <c:pt idx="36">
                  <c:v>1.0079709219099966</c:v>
                </c:pt>
                <c:pt idx="37">
                  <c:v>1.0076524409171805</c:v>
                </c:pt>
                <c:pt idx="38">
                  <c:v>1.0048294854688644</c:v>
                </c:pt>
                <c:pt idx="39">
                  <c:v>1.0031532987324212</c:v>
                </c:pt>
                <c:pt idx="40">
                  <c:v>0.99818540569553404</c:v>
                </c:pt>
                <c:pt idx="41">
                  <c:v>0.99179013987570719</c:v>
                </c:pt>
                <c:pt idx="42">
                  <c:v>0.97197529323844056</c:v>
                </c:pt>
                <c:pt idx="43">
                  <c:v>0.97727060688690492</c:v>
                </c:pt>
                <c:pt idx="44">
                  <c:v>0.98044824747182036</c:v>
                </c:pt>
                <c:pt idx="45">
                  <c:v>0.98419764169673529</c:v>
                </c:pt>
                <c:pt idx="46">
                  <c:v>0.98653093758595334</c:v>
                </c:pt>
                <c:pt idx="47">
                  <c:v>0.99080936218879712</c:v>
                </c:pt>
                <c:pt idx="48">
                  <c:v>0.99006729003627947</c:v>
                </c:pt>
                <c:pt idx="49">
                  <c:v>1.0159602736875533</c:v>
                </c:pt>
                <c:pt idx="50">
                  <c:v>0.99391257805530775</c:v>
                </c:pt>
                <c:pt idx="51">
                  <c:v>0.99338704118559362</c:v>
                </c:pt>
                <c:pt idx="52">
                  <c:v>0.99398631018207317</c:v>
                </c:pt>
                <c:pt idx="53">
                  <c:v>0.99349908012710975</c:v>
                </c:pt>
                <c:pt idx="54">
                  <c:v>0.99458371454711803</c:v>
                </c:pt>
                <c:pt idx="55">
                  <c:v>0.99400228134083968</c:v>
                </c:pt>
                <c:pt idx="56">
                  <c:v>0.99424002369141928</c:v>
                </c:pt>
                <c:pt idx="57">
                  <c:v>0.99666398594108363</c:v>
                </c:pt>
                <c:pt idx="58">
                  <c:v>0.99798272615881178</c:v>
                </c:pt>
                <c:pt idx="59">
                  <c:v>0.99816581071166544</c:v>
                </c:pt>
                <c:pt idx="60">
                  <c:v>0.99727741151587423</c:v>
                </c:pt>
                <c:pt idx="61">
                  <c:v>0.99665854428951761</c:v>
                </c:pt>
                <c:pt idx="62">
                  <c:v>0.9961945854905272</c:v>
                </c:pt>
                <c:pt idx="63">
                  <c:v>0.99670119241857513</c:v>
                </c:pt>
                <c:pt idx="64">
                  <c:v>0.99806356345363612</c:v>
                </c:pt>
                <c:pt idx="65">
                  <c:v>1.0020353757906784</c:v>
                </c:pt>
                <c:pt idx="66">
                  <c:v>0.99976518757637101</c:v>
                </c:pt>
                <c:pt idx="67">
                  <c:v>1.0026587921421974</c:v>
                </c:pt>
                <c:pt idx="68">
                  <c:v>1.0043111649848802</c:v>
                </c:pt>
                <c:pt idx="69">
                  <c:v>1.0031370299361422</c:v>
                </c:pt>
                <c:pt idx="70">
                  <c:v>1.000364190173487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5EB-464F-B744-D270549B55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9659280"/>
        <c:axId val="1369647280"/>
      </c:lineChart>
      <c:catAx>
        <c:axId val="4575500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7551039"/>
        <c:crosses val="autoZero"/>
        <c:auto val="1"/>
        <c:lblAlgn val="ctr"/>
        <c:lblOffset val="100"/>
        <c:noMultiLvlLbl val="0"/>
      </c:catAx>
      <c:valAx>
        <c:axId val="4575510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7550079"/>
        <c:crosses val="autoZero"/>
        <c:crossBetween val="between"/>
      </c:valAx>
      <c:valAx>
        <c:axId val="1369647280"/>
        <c:scaling>
          <c:orientation val="minMax"/>
        </c:scaling>
        <c:delete val="0"/>
        <c:axPos val="r"/>
        <c:numFmt formatCode="0.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9659280"/>
        <c:crosses val="max"/>
        <c:crossBetween val="between"/>
      </c:valAx>
      <c:catAx>
        <c:axId val="13696592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69647280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66675</xdr:rowOff>
    </xdr:from>
    <xdr:to>
      <xdr:col>10</xdr:col>
      <xdr:colOff>215900</xdr:colOff>
      <xdr:row>3</xdr:row>
      <xdr:rowOff>63500</xdr:rowOff>
    </xdr:to>
    <xdr:sp macro="" textlink="">
      <xdr:nvSpPr>
        <xdr:cNvPr id="2049" name="Object 1" hidden="1">
          <a:extLst>
            <a:ext uri="{63B3BB69-23CF-44E3-9099-C40C66FF867C}">
              <a14:compatExt xmlns:a14="http://schemas.microsoft.com/office/drawing/2010/main" spid="_x0000_s2049"/>
            </a:ex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99" mc:Ignorable="a14" a14:legacySpreadsheetColorIndex="43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177800</xdr:colOff>
      <xdr:row>0</xdr:row>
      <xdr:rowOff>0</xdr:rowOff>
    </xdr:from>
    <xdr:to>
      <xdr:col>11</xdr:col>
      <xdr:colOff>123825</xdr:colOff>
      <xdr:row>3</xdr:row>
      <xdr:rowOff>3175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3775" y="0"/>
          <a:ext cx="2917825" cy="8509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99" mc:Ignorable="a14" a14:legacySpreadsheetColorIndex="43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pic>
    <xdr:clientData/>
  </xdr:twoCellAnchor>
  <xdr:oneCellAnchor>
    <xdr:from>
      <xdr:col>10</xdr:col>
      <xdr:colOff>53640</xdr:colOff>
      <xdr:row>8</xdr:row>
      <xdr:rowOff>183398</xdr:rowOff>
    </xdr:from>
    <xdr:ext cx="7353300" cy="284831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8310311" y="2043280"/>
          <a:ext cx="7353300" cy="2848317"/>
        </a:xfrm>
        <a:prstGeom prst="rect">
          <a:avLst/>
        </a:prstGeom>
        <a:solidFill>
          <a:schemeClr val="lt1"/>
        </a:solidFill>
        <a:ln w="9525" cmpd="sng">
          <a:solidFill>
            <a:schemeClr val="bg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08000" tIns="108000" rIns="108000" bIns="108000" rtlCol="0" anchor="t">
          <a:spAutoFit/>
        </a:bodyPr>
        <a:lstStyle/>
        <a:p>
          <a:r>
            <a:rPr lang="et-EE" sz="1200"/>
            <a:t>Koostada rakendus kahe ühemuutuja funktsiooni y(x) ja z(x) graafikute tegemiseks etteantud vahemikus, valemites kasutades nimesid. Leida ka funktsiooni y minimaalne ja maksimaalne väärtus ja vastavad argumendi (x)</a:t>
          </a:r>
          <a:r>
            <a:rPr lang="et-EE" sz="1200" baseline="0"/>
            <a:t> väärtused</a:t>
          </a:r>
          <a:r>
            <a:rPr lang="et-EE" sz="1200"/>
            <a:t> ning funktsiooni z väärtuste aritmeetiline keskmine.</a:t>
          </a:r>
        </a:p>
        <a:p>
          <a:r>
            <a:rPr lang="et-EE" sz="1200"/>
            <a:t>Algandmed</a:t>
          </a:r>
        </a:p>
        <a:p>
          <a:r>
            <a:rPr lang="et-EE" sz="1200"/>
            <a:t>algus -  lõigu algus </a:t>
          </a:r>
        </a:p>
        <a:p>
          <a:r>
            <a:rPr lang="et-EE" sz="1200"/>
            <a:t> lõpp - lõigu lõpp  </a:t>
          </a:r>
        </a:p>
        <a:p>
          <a:r>
            <a:rPr lang="et-EE" sz="1200"/>
            <a:t> jaotisi - jaotiste arv </a:t>
          </a:r>
        </a:p>
        <a:p>
          <a:r>
            <a:rPr lang="et-EE" sz="1200"/>
            <a:t> samm = (lõpp - algus) / jaotisi</a:t>
          </a:r>
        </a:p>
        <a:p>
          <a:r>
            <a:rPr lang="et-EE" sz="1200"/>
            <a:t> p - arvutuseeskirja muutuse koht</a:t>
          </a:r>
        </a:p>
        <a:p>
          <a:endParaRPr lang="et-EE" sz="1200"/>
        </a:p>
        <a:p>
          <a:r>
            <a:rPr lang="et-EE" sz="1200"/>
            <a:t>Tulpa x teha valemid nii, et automaatselt tekiksid x-de väärtused vahemikus [algus; lõpp] etteantud sammuga:</a:t>
          </a:r>
        </a:p>
        <a:p>
          <a:r>
            <a:rPr lang="et-EE" sz="1200"/>
            <a:t>  x0 = algus, xi = xi-1 + samm</a:t>
          </a:r>
        </a:p>
        <a:p>
          <a:r>
            <a:rPr lang="et-EE" sz="1200"/>
            <a:t>Tulpadesse y ja z kirjutada valemid vastavate funktsioonide väärtuste leidmiseks iga x-i väärtuse korral.</a:t>
          </a:r>
        </a:p>
        <a:p>
          <a:r>
            <a:rPr lang="et-EE" sz="1200"/>
            <a:t>Graafiku tüübiks võtta XY (Scater)</a:t>
          </a:r>
        </a:p>
      </xdr:txBody>
    </xdr:sp>
    <xdr:clientData/>
  </xdr:oneCellAnchor>
  <xdr:twoCellAnchor>
    <xdr:from>
      <xdr:col>4</xdr:col>
      <xdr:colOff>353582</xdr:colOff>
      <xdr:row>23</xdr:row>
      <xdr:rowOff>158480</xdr:rowOff>
    </xdr:from>
    <xdr:to>
      <xdr:col>9</xdr:col>
      <xdr:colOff>662695</xdr:colOff>
      <xdr:row>38</xdr:row>
      <xdr:rowOff>44180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374687</xdr:colOff>
      <xdr:row>8</xdr:row>
      <xdr:rowOff>115676</xdr:rowOff>
    </xdr:from>
    <xdr:to>
      <xdr:col>9</xdr:col>
      <xdr:colOff>683800</xdr:colOff>
      <xdr:row>23</xdr:row>
      <xdr:rowOff>799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279132</xdr:colOff>
      <xdr:row>1</xdr:row>
      <xdr:rowOff>75467</xdr:rowOff>
    </xdr:from>
    <xdr:ext cx="4695825" cy="6282393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57339" y="265967"/>
          <a:ext cx="4695825" cy="628239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08000" tIns="108000" rIns="108000" bIns="144000" rtlCol="0" anchor="t">
          <a:spAutoFit/>
        </a:bodyPr>
        <a:lstStyle/>
        <a:p>
          <a:r>
            <a:rPr lang="en-US" sz="1100"/>
            <a:t>2. Eesti jalgpallimeeskonna koosseis  http://jalgpall.ee/koondis/1/koosseis):</a:t>
          </a:r>
        </a:p>
        <a:p>
          <a:endParaRPr lang="en-US" sz="1100"/>
        </a:p>
        <a:p>
          <a:r>
            <a:rPr lang="en-US" sz="1100"/>
            <a:t>Karl Jakob Hein	Sünniaeg 13.04.2002</a:t>
          </a:r>
        </a:p>
        <a:p>
          <a:r>
            <a:rPr lang="en-US" sz="1100"/>
            <a:t>Matvei Igonen	Sünniaeg 02.10.1996</a:t>
          </a:r>
        </a:p>
        <a:p>
          <a:r>
            <a:rPr lang="en-US" sz="1100"/>
            <a:t>Karl Andre Vallner	Sünniaeg 28.02.1998</a:t>
          </a:r>
        </a:p>
        <a:p>
          <a:r>
            <a:rPr lang="en-US" sz="1100"/>
            <a:t>Karol Mets	Sünniaeg 16.05.1993</a:t>
          </a:r>
        </a:p>
        <a:p>
          <a:r>
            <a:rPr lang="en-US" sz="1100"/>
            <a:t>Joonas Tamm	Sünniaeg 02.02.1992</a:t>
          </a:r>
        </a:p>
        <a:p>
          <a:r>
            <a:rPr lang="en-US" sz="1100"/>
            <a:t>Maksim Paskotši	Sünniaeg 19.01.2003</a:t>
          </a:r>
        </a:p>
        <a:p>
          <a:r>
            <a:rPr lang="en-US" sz="1100"/>
            <a:t>Michael Lilander	Sünniaeg 20.06.1997</a:t>
          </a:r>
        </a:p>
        <a:p>
          <a:r>
            <a:rPr lang="en-US" sz="1100"/>
            <a:t>Rasmus Peetson	Sünniaeg 03.05.1995</a:t>
          </a:r>
        </a:p>
        <a:p>
          <a:r>
            <a:rPr lang="en-US" sz="1100"/>
            <a:t>Michael Schjønning-Larsen	Sünniaeg 02.02.2001</a:t>
          </a:r>
        </a:p>
        <a:p>
          <a:r>
            <a:rPr lang="en-US" sz="1100"/>
            <a:t>Erko Jonne Tõugjas	Sünniaeg 05.07.2003</a:t>
          </a:r>
        </a:p>
        <a:p>
          <a:r>
            <a:rPr lang="en-US" sz="1100"/>
            <a:t>Joseph Saliste	Sünniaeg 10.04.1995</a:t>
          </a:r>
        </a:p>
        <a:p>
          <a:r>
            <a:rPr lang="en-US" sz="1100"/>
            <a:t>Vlasiy Sinyavskiy	Sünniaeg 27.11.1996</a:t>
          </a:r>
        </a:p>
        <a:p>
          <a:r>
            <a:rPr lang="en-US" sz="1100"/>
            <a:t>Martin Miller	Sünniaeg 25.09.1997</a:t>
          </a:r>
        </a:p>
        <a:p>
          <a:r>
            <a:rPr lang="en-US" sz="1100"/>
            <a:t>Markus Poom	Sünniaeg 27.02.1999</a:t>
          </a:r>
        </a:p>
        <a:p>
          <a:r>
            <a:rPr lang="en-US" sz="1100"/>
            <a:t>Mihkel Ainsalu	Sünniaeg 08.03.1996</a:t>
          </a:r>
        </a:p>
        <a:p>
          <a:r>
            <a:rPr lang="en-US" sz="1100"/>
            <a:t>Rocco Robert Shein	Sünniaeg 14.07.2003</a:t>
          </a:r>
        </a:p>
        <a:p>
          <a:r>
            <a:rPr lang="en-US" sz="1100"/>
            <a:t>Markus Soomets	Sünniaeg 02.03.2000</a:t>
          </a:r>
        </a:p>
        <a:p>
          <a:r>
            <a:rPr lang="en-US" sz="1100"/>
            <a:t>Martin Vetkal	Sünniaeg 21.02.2004</a:t>
          </a:r>
        </a:p>
        <a:p>
          <a:r>
            <a:rPr lang="en-US" sz="1100"/>
            <a:t>Kevor Palumets	Sünniaeg 21.11.2002</a:t>
          </a:r>
        </a:p>
        <a:p>
          <a:r>
            <a:rPr lang="en-US" sz="1100"/>
            <a:t>Ioan Yakovlev	Sünniaeg 19.01.1998</a:t>
          </a:r>
        </a:p>
        <a:p>
          <a:r>
            <a:rPr lang="en-US" sz="1100"/>
            <a:t>Danil Kuraksin	Sünniaeg 04.04.2003</a:t>
          </a:r>
        </a:p>
        <a:p>
          <a:r>
            <a:rPr lang="en-US" sz="1100"/>
            <a:t>Patrik Kristal	Sünniaeg 12.11.2007</a:t>
          </a:r>
        </a:p>
        <a:p>
          <a:r>
            <a:rPr lang="en-US" sz="1100"/>
            <a:t>Sergei Zenjov	Sünniaeg 20.04.1989</a:t>
          </a:r>
        </a:p>
        <a:p>
          <a:r>
            <a:rPr lang="en-US" sz="1100"/>
            <a:t>Henri Anier	Sünniaeg 17.12.1990</a:t>
          </a:r>
        </a:p>
        <a:p>
          <a:r>
            <a:rPr lang="en-US" sz="1100"/>
            <a:t>Alex Matthias Tamm	Sünniaeg 24.07.2001</a:t>
          </a:r>
        </a:p>
        <a:p>
          <a:r>
            <a:rPr lang="en-US" sz="1100"/>
            <a:t>Robi Saarma	Sünniaeg 20.05.2001</a:t>
          </a:r>
          <a:endParaRPr lang="et-EE" sz="1100"/>
        </a:p>
        <a:p>
          <a:endParaRPr lang="en-US" sz="1100"/>
        </a:p>
        <a:p>
          <a:r>
            <a:rPr lang="en-US" sz="1100"/>
            <a:t>Teha sektordiagramm, milles oleks näha jalgpallurite jagunemine </a:t>
          </a:r>
        </a:p>
        <a:p>
          <a:r>
            <a:rPr lang="en-US" sz="1100"/>
            <a:t>vanusegruppidesse:</a:t>
          </a:r>
        </a:p>
        <a:p>
          <a:r>
            <a:rPr lang="en-US" sz="1100"/>
            <a:t>	20 ja nooremad</a:t>
          </a:r>
        </a:p>
        <a:p>
          <a:r>
            <a:rPr lang="en-US" sz="1100"/>
            <a:t>	21-25</a:t>
          </a:r>
        </a:p>
        <a:p>
          <a:r>
            <a:rPr lang="en-US" sz="1100"/>
            <a:t>	26-30</a:t>
          </a:r>
        </a:p>
        <a:p>
          <a:r>
            <a:rPr lang="en-US" sz="1100"/>
            <a:t>	üle 30</a:t>
          </a:r>
        </a:p>
      </xdr:txBody>
    </xdr:sp>
    <xdr:clientData/>
  </xdr:oneCellAnchor>
  <xdr:twoCellAnchor>
    <xdr:from>
      <xdr:col>5</xdr:col>
      <xdr:colOff>45459</xdr:colOff>
      <xdr:row>7</xdr:row>
      <xdr:rowOff>93951</xdr:rowOff>
    </xdr:from>
    <xdr:to>
      <xdr:col>11</xdr:col>
      <xdr:colOff>547686</xdr:colOff>
      <xdr:row>21</xdr:row>
      <xdr:rowOff>170151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525235</xdr:colOff>
      <xdr:row>1</xdr:row>
      <xdr:rowOff>120650</xdr:rowOff>
    </xdr:from>
    <xdr:ext cx="4648200" cy="96959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5870121" y="311150"/>
          <a:ext cx="4648200" cy="96959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08000" tIns="108000" rIns="108000" bIns="108000" rtlCol="0" anchor="t">
          <a:spAutoFit/>
        </a:bodyPr>
        <a:lstStyle/>
        <a:p>
          <a:r>
            <a:rPr lang="et-EE" sz="1200"/>
            <a:t>3. Lisada tabelisse veerud rahvaarvu absoluutse</a:t>
          </a:r>
          <a:r>
            <a:rPr lang="et-EE" sz="1200" baseline="0"/>
            <a:t> alusjuurdekasvu ning aheljuurdekasvutempo</a:t>
          </a:r>
          <a:r>
            <a:rPr lang="et-EE" sz="1200"/>
            <a:t> (protsentides)  ja ahelkasvutempo leidmiseks.</a:t>
          </a:r>
        </a:p>
        <a:p>
          <a:r>
            <a:rPr lang="et-EE" sz="1200"/>
            <a:t>Kujutada rahvaarv ja aheljuurdekavutempo diagrammil. </a:t>
          </a:r>
        </a:p>
        <a:p>
          <a:r>
            <a:rPr lang="et-EE" sz="1200"/>
            <a:t>Valida ühe näitaja jaoks teine veritkaaltelg (</a:t>
          </a:r>
          <a:r>
            <a:rPr lang="et-EE" sz="1200" i="1"/>
            <a:t>secondary axis</a:t>
          </a:r>
          <a:r>
            <a:rPr lang="et-EE" sz="1200"/>
            <a:t>).</a:t>
          </a:r>
        </a:p>
      </xdr:txBody>
    </xdr:sp>
    <xdr:clientData/>
  </xdr:oneCellAnchor>
  <xdr:twoCellAnchor>
    <xdr:from>
      <xdr:col>7</xdr:col>
      <xdr:colOff>300903</xdr:colOff>
      <xdr:row>7</xdr:row>
      <xdr:rowOff>50658</xdr:rowOff>
    </xdr:from>
    <xdr:to>
      <xdr:col>14</xdr:col>
      <xdr:colOff>599641</xdr:colOff>
      <xdr:row>21</xdr:row>
      <xdr:rowOff>126858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4972050" cy="3296764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0" y="9525"/>
          <a:ext cx="4972050" cy="329676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44000" tIns="144000" rIns="144000" bIns="144000" rtlCol="0" anchor="t">
          <a:spAutoFit/>
        </a:bodyPr>
        <a:lstStyle/>
        <a:p>
          <a:r>
            <a:rPr lang="et-EE" sz="1200"/>
            <a:t>4</a:t>
          </a:r>
          <a:r>
            <a:rPr lang="en-US" sz="1200"/>
            <a:t>. Koostada </a:t>
          </a:r>
          <a:r>
            <a:rPr lang="et-EE" sz="1200"/>
            <a:t>rakendus</a:t>
          </a:r>
          <a:r>
            <a:rPr lang="et-EE" sz="1200" baseline="0"/>
            <a:t> </a:t>
          </a:r>
          <a:r>
            <a:rPr lang="en-US" sz="1200"/>
            <a:t>arve andmete sisestamiseks ja maksumuse</a:t>
          </a:r>
          <a:r>
            <a:rPr lang="et-EE" sz="1200"/>
            <a:t> </a:t>
          </a:r>
          <a:r>
            <a:rPr lang="en-US" sz="1200"/>
            <a:t>arvutamiseks, kasutades kaupade andmeid töölehel Kaubad.</a:t>
          </a:r>
          <a:endParaRPr lang="et-EE" sz="1200"/>
        </a:p>
        <a:p>
          <a:r>
            <a:rPr lang="et-EE" sz="1200"/>
            <a:t>Tabel määratleda tabeliobjektina.</a:t>
          </a:r>
        </a:p>
        <a:p>
          <a:endParaRPr lang="en-US" sz="1200"/>
        </a:p>
        <a:p>
          <a:r>
            <a:rPr lang="en-US" sz="1200"/>
            <a:t>Tabeli veerud:</a:t>
          </a:r>
        </a:p>
        <a:p>
          <a:r>
            <a:rPr lang="en-US" sz="1200"/>
            <a:t>- kauba</a:t>
          </a:r>
          <a:r>
            <a:rPr lang="et-EE" sz="1200"/>
            <a:t>kood</a:t>
          </a:r>
          <a:r>
            <a:rPr lang="en-US" sz="1200"/>
            <a:t> (sisestatakse, valideerimine loeteluga)</a:t>
          </a:r>
        </a:p>
        <a:p>
          <a:r>
            <a:rPr lang="en-US" sz="1200"/>
            <a:t>- kauba nimetus (leida otsingufunktsiooniga kaupade tabelist)</a:t>
          </a:r>
        </a:p>
        <a:p>
          <a:r>
            <a:rPr lang="en-US" sz="1200"/>
            <a:t>- ostetud kogus (sisestatakse, arv)			</a:t>
          </a:r>
        </a:p>
        <a:p>
          <a:r>
            <a:rPr lang="en-US" sz="1200"/>
            <a:t>- hind käibemaksuga (leida lehelt Kaubad otsingufunktsioonidega)	</a:t>
          </a:r>
        </a:p>
        <a:p>
          <a:r>
            <a:rPr lang="en-US" sz="1200"/>
            <a:t>- maksumus (arvutada kogusest ja hinnast)				</a:t>
          </a:r>
        </a:p>
        <a:p>
          <a:r>
            <a:rPr lang="en-US" sz="1200"/>
            <a:t>Arvutada arve ridade summa ja käibemaks.</a:t>
          </a:r>
        </a:p>
        <a:p>
          <a:r>
            <a:rPr lang="et-EE" sz="1200"/>
            <a:t>Lisada tabelile koondrida (Total row vt Tabeliobj. menüüst) ja häälestada see sobivalt.	</a:t>
          </a:r>
        </a:p>
        <a:p>
          <a:r>
            <a:rPr lang="en-US" sz="1200"/>
            <a:t>Leida arve ridade keskmine maksumus ja mitmel arvel oleval kaubal on keskmisest suurem maksumus.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76200</xdr:colOff>
          <xdr:row>0</xdr:row>
          <xdr:rowOff>342900</xdr:rowOff>
        </xdr:from>
        <xdr:to>
          <xdr:col>12</xdr:col>
          <xdr:colOff>0</xdr:colOff>
          <xdr:row>2</xdr:row>
          <xdr:rowOff>95250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5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ersti.antoi\Downloads\Tabelid_1_Valemid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tra.ttu.ee\home\Users\Irina%20Amitan\Documents\Dokumendid\irina\Sugis_16\Koolitus_2016\Kord_1\paev_1_tehtud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nformaatikaI_2013\Tabelid\Tabelid_1_Valemid_Lah_V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g"/>
      <sheetName val="Sisukord"/>
      <sheetName val="Tab_Str"/>
      <sheetName val="Aadressid"/>
      <sheetName val="Laed_A"/>
      <sheetName val="Värvid"/>
      <sheetName val="Fun_tab1_A"/>
      <sheetName val="Fun_XY_A"/>
      <sheetName val="Kaubad_A"/>
      <sheetName val="Nimed"/>
      <sheetName val="Laed_N"/>
      <sheetName val="Table_1"/>
      <sheetName val="Table_2_1"/>
      <sheetName val="Hinnakiri"/>
      <sheetName val="Table_2_2"/>
      <sheetName val="Fun_tab1_N"/>
      <sheetName val="Fun_tab2_NT"/>
      <sheetName val="Fun_XY_N"/>
      <sheetName val="Värvimine_ÜP"/>
      <sheetName val="Ruumid"/>
      <sheetName val="Värvimine_tab"/>
      <sheetName val="Lisad"/>
      <sheetName val="Valideerimine"/>
      <sheetName val="abi"/>
      <sheetName val="Table_obj"/>
      <sheetName val="VLOOKUP"/>
      <sheetName val="Addr_R1C1"/>
      <sheetName val="Diagr_1"/>
      <sheetName val="Diagrammileht"/>
      <sheetName val="Kopeerimine"/>
      <sheetName val="Lohista"/>
      <sheetName val="Menüüd"/>
      <sheetName val="Nupud"/>
      <sheetName val="Ctrl_C_V"/>
      <sheetName val="Sheet1"/>
      <sheetName val="Sheet2"/>
      <sheetName val="Tabelid_1_Valemi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4">
          <cell r="G4">
            <v>0.18</v>
          </cell>
        </row>
      </sheetData>
      <sheetData sheetId="25"/>
      <sheetData sheetId="26"/>
      <sheetData sheetId="27"/>
      <sheetData sheetId="28" refreshError="1"/>
      <sheetData sheetId="29"/>
      <sheetData sheetId="30"/>
      <sheetData sheetId="31"/>
      <sheetData sheetId="32"/>
      <sheetData sheetId="33">
        <row r="17">
          <cell r="C17">
            <v>4</v>
          </cell>
        </row>
        <row r="18">
          <cell r="C18">
            <v>3</v>
          </cell>
        </row>
        <row r="19">
          <cell r="C19">
            <v>3</v>
          </cell>
        </row>
        <row r="20">
          <cell r="C20">
            <v>5</v>
          </cell>
        </row>
        <row r="21">
          <cell r="C21">
            <v>3</v>
          </cell>
        </row>
        <row r="22">
          <cell r="C22">
            <v>5</v>
          </cell>
        </row>
      </sheetData>
      <sheetData sheetId="34"/>
      <sheetData sheetId="35"/>
      <sheetData sheetId="3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YL1"/>
      <sheetName val="Müügid"/>
      <sheetName val="Hinnakiri"/>
      <sheetName val="Isikud"/>
      <sheetName val="FunctionIfS "/>
      <sheetName val="YL5"/>
      <sheetName val="Sheet2"/>
      <sheetName val="Isikud_2"/>
      <sheetName val="abi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7">
          <cell r="C7" t="str">
            <v>Harjumaa</v>
          </cell>
          <cell r="E7" t="str">
            <v>Kuressaare</v>
          </cell>
        </row>
        <row r="8">
          <cell r="C8" t="str">
            <v>Harjumaa, Harku Vald</v>
          </cell>
          <cell r="E8" t="str">
            <v>Maardu</v>
          </cell>
        </row>
        <row r="9">
          <cell r="C9" t="str">
            <v>Harjumaa, Kuusalu Vald</v>
          </cell>
          <cell r="E9" t="str">
            <v>Narva</v>
          </cell>
        </row>
        <row r="10">
          <cell r="C10" t="str">
            <v>Harjumaa, Saku Alevik</v>
          </cell>
          <cell r="E10" t="str">
            <v>Pärnu</v>
          </cell>
        </row>
        <row r="11">
          <cell r="C11" t="str">
            <v>Harjumaa, Saku Vald</v>
          </cell>
          <cell r="E11" t="str">
            <v>Tallinn</v>
          </cell>
        </row>
        <row r="12">
          <cell r="C12" t="str">
            <v>Harjumaa, Saue Vald</v>
          </cell>
          <cell r="E12" t="str">
            <v>Tartu</v>
          </cell>
        </row>
        <row r="13">
          <cell r="C13" t="str">
            <v>Harjumaa, Viimsi Vald</v>
          </cell>
        </row>
        <row r="14">
          <cell r="C14" t="str">
            <v>Kuressaare</v>
          </cell>
        </row>
        <row r="15">
          <cell r="C15" t="str">
            <v>Maardu</v>
          </cell>
        </row>
        <row r="16">
          <cell r="C16" t="str">
            <v>Narva</v>
          </cell>
        </row>
        <row r="17">
          <cell r="C17" t="str">
            <v>Põlvamaa, Kõlleste Vald</v>
          </cell>
        </row>
        <row r="18">
          <cell r="C18" t="str">
            <v>Pärnu</v>
          </cell>
        </row>
        <row r="19">
          <cell r="C19" t="str">
            <v>Pärnumaa, Audru Vald</v>
          </cell>
        </row>
        <row r="20">
          <cell r="C20" t="str">
            <v>Tallinn</v>
          </cell>
        </row>
        <row r="21">
          <cell r="C21" t="str">
            <v>Tartu</v>
          </cell>
        </row>
        <row r="22">
          <cell r="C22" t="str">
            <v>Tartumaa</v>
          </cell>
        </row>
        <row r="23">
          <cell r="C23" t="str">
            <v>Tartumaa, Luunja Vald</v>
          </cell>
        </row>
        <row r="24">
          <cell r="C24" t="str">
            <v>Viljandimaa, Suure-Jaani Vald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g"/>
      <sheetName val="Sisukord"/>
      <sheetName val="Tab_Str"/>
      <sheetName val="Tab_Str_1"/>
      <sheetName val="Tab_Str_2"/>
      <sheetName val="Aadressid"/>
      <sheetName val="Laed_A"/>
      <sheetName val="Värvid"/>
      <sheetName val="Fun_XA"/>
      <sheetName val="Fun_XY_A1"/>
      <sheetName val="Kaubad_A"/>
      <sheetName val="Nimed"/>
      <sheetName val="Laed_N"/>
      <sheetName val="Gra1"/>
      <sheetName val="Table_1"/>
      <sheetName val="Laed_N (2)"/>
      <sheetName val="Laed_N (3)"/>
      <sheetName val="Table_2_1"/>
      <sheetName val="Table_2_2"/>
      <sheetName val="Hinnakiri"/>
      <sheetName val="Fun_tab1_N"/>
      <sheetName val="Fun_tab2_NT"/>
      <sheetName val="Fun_XY_N"/>
      <sheetName val="Värvimine_ÜP"/>
      <sheetName val="Ruumid"/>
      <sheetName val="Värvimine_tab"/>
      <sheetName val="Lisad"/>
      <sheetName val="Table_obj"/>
      <sheetName val="VLOOKUP"/>
      <sheetName val="Valideerimine"/>
      <sheetName val="Diagr_1"/>
      <sheetName val="Diagrammileht"/>
      <sheetName val="Addr_R1C1"/>
      <sheetName val="Kopeerimine"/>
      <sheetName val="Lohista"/>
      <sheetName val="Menüüd"/>
      <sheetName val="Nupud"/>
      <sheetName val="Ctrl_C_V"/>
      <sheetName val="abi"/>
      <sheetName val="Sheet1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B6" t="str">
            <v>VL_01</v>
          </cell>
        </row>
      </sheetData>
      <sheetData sheetId="8"/>
      <sheetData sheetId="9"/>
      <sheetData sheetId="10"/>
      <sheetData sheetId="11">
        <row r="17">
          <cell r="J17">
            <v>6</v>
          </cell>
        </row>
      </sheetData>
      <sheetData sheetId="12">
        <row r="6">
          <cell r="B6" t="str">
            <v>VL_13</v>
          </cell>
        </row>
      </sheetData>
      <sheetData sheetId="13" refreshError="1"/>
      <sheetData sheetId="14"/>
      <sheetData sheetId="15"/>
      <sheetData sheetId="16"/>
      <sheetData sheetId="17">
        <row r="22">
          <cell r="C22" t="str">
            <v>kask</v>
          </cell>
        </row>
      </sheetData>
      <sheetData sheetId="18"/>
      <sheetData sheetId="19">
        <row r="6">
          <cell r="B6" t="str">
            <v>haab</v>
          </cell>
        </row>
      </sheetData>
      <sheetData sheetId="20">
        <row r="6">
          <cell r="B6">
            <v>-10</v>
          </cell>
        </row>
      </sheetData>
      <sheetData sheetId="21"/>
      <sheetData sheetId="22">
        <row r="5">
          <cell r="B5">
            <v>2</v>
          </cell>
        </row>
      </sheetData>
      <sheetData sheetId="23"/>
      <sheetData sheetId="24">
        <row r="5">
          <cell r="B5" t="str">
            <v>R_101</v>
          </cell>
        </row>
      </sheetData>
      <sheetData sheetId="25">
        <row r="4">
          <cell r="J4">
            <v>0.1</v>
          </cell>
        </row>
        <row r="7">
          <cell r="I7">
            <v>6.9102000000000006</v>
          </cell>
        </row>
        <row r="8">
          <cell r="I8">
            <v>4.2904400000000003</v>
          </cell>
        </row>
        <row r="9">
          <cell r="I9">
            <v>6.1423999999999994</v>
          </cell>
        </row>
        <row r="10">
          <cell r="I10">
            <v>5.4222035999999996</v>
          </cell>
        </row>
        <row r="11">
          <cell r="I11">
            <v>5.6352000000000002</v>
          </cell>
        </row>
        <row r="12">
          <cell r="I12">
            <v>8.3580000000000005</v>
          </cell>
        </row>
        <row r="13">
          <cell r="I13">
            <v>3.1203199999999995</v>
          </cell>
        </row>
        <row r="14">
          <cell r="I14">
            <v>4.6067999999999998</v>
          </cell>
        </row>
        <row r="15">
          <cell r="I15">
            <v>6.014736000000001</v>
          </cell>
        </row>
      </sheetData>
      <sheetData sheetId="26"/>
      <sheetData sheetId="27"/>
      <sheetData sheetId="28"/>
      <sheetData sheetId="29"/>
      <sheetData sheetId="30"/>
      <sheetData sheetId="31" refreshError="1"/>
      <sheetData sheetId="32"/>
      <sheetData sheetId="33"/>
      <sheetData sheetId="34"/>
      <sheetData sheetId="35"/>
      <sheetData sheetId="36"/>
      <sheetData sheetId="37"/>
      <sheetData sheetId="38">
        <row r="5">
          <cell r="D5" t="str">
            <v>haab</v>
          </cell>
        </row>
      </sheetData>
      <sheetData sheetId="39"/>
      <sheetData sheetId="40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8E60DB2-F9A1-4C7B-B610-5209B9D7C988}" name="Table1" displayName="Table1" ref="B20:F22" totalsRowShown="0">
  <autoFilter ref="B20:F22" xr:uid="{D8E60DB2-F9A1-4C7B-B610-5209B9D7C988}"/>
  <tableColumns count="5">
    <tableColumn id="1" xr3:uid="{4D9E322D-58DA-487E-AA60-1F7C9EA0B9D9}" name="Artikkel"/>
    <tableColumn id="2" xr3:uid="{5775705E-53D0-44CB-9A72-9300B500C7CE}" name="Nimetus">
      <calculatedColumnFormula>_xlfn.XLOOKUP(Table1[[#This Row],[Artikkel]],Artikkel,Nimetus)</calculatedColumnFormula>
    </tableColumn>
    <tableColumn id="3" xr3:uid="{0B390E57-0761-4C3E-A6B0-571AC7F8F682}" name="Arv"/>
    <tableColumn id="4" xr3:uid="{547AB7A3-676A-4AB1-BC51-7C183B9D280B}" name="Hind">
      <calculatedColumnFormula>_xlfn.XLOOKUP(Table1[[#This Row],[Artikkel]],Artikkel,Hind_käibemaksuga)</calculatedColumnFormula>
    </tableColumn>
    <tableColumn id="5" xr3:uid="{06FC3622-084A-45E2-A366-8FAE2159A16D}" name="Maksmus">
      <calculatedColumnFormula>Table1[[#This Row],[Hind]]*Table1[[#This Row],[Arv]]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5.xml"/><Relationship Id="rId5" Type="http://schemas.openxmlformats.org/officeDocument/2006/relationships/comments" Target="../comments1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0">
    <tabColor rgb="FF00B050"/>
  </sheetPr>
  <dimension ref="B1:L29"/>
  <sheetViews>
    <sheetView topLeftCell="A5" zoomScale="235" zoomScaleNormal="235" workbookViewId="0">
      <selection activeCell="G8" sqref="G8"/>
    </sheetView>
  </sheetViews>
  <sheetFormatPr defaultColWidth="9.140625" defaultRowHeight="15" x14ac:dyDescent="0.2"/>
  <cols>
    <col min="1" max="1" width="8.28515625" style="8" customWidth="1"/>
    <col min="2" max="4" width="12.85546875" style="8" customWidth="1"/>
    <col min="5" max="5" width="13.5703125" style="8" customWidth="1"/>
    <col min="6" max="6" width="12.85546875" style="8" customWidth="1"/>
    <col min="7" max="7" width="15.140625" style="8" customWidth="1"/>
    <col min="8" max="9" width="11.140625" style="8" customWidth="1"/>
    <col min="10" max="10" width="13.140625" style="8" bestFit="1" customWidth="1"/>
    <col min="11" max="16384" width="9.140625" style="8"/>
  </cols>
  <sheetData>
    <row r="1" spans="2:12" s="6" customFormat="1" ht="31.5" customHeight="1" x14ac:dyDescent="0.25"/>
    <row r="3" spans="2:12" ht="20.25" x14ac:dyDescent="0.3">
      <c r="B3" s="7" t="s">
        <v>146</v>
      </c>
    </row>
    <row r="4" spans="2:12" x14ac:dyDescent="0.2">
      <c r="E4" s="8" t="str">
        <f ca="1">_xlfn.FORMULATEXT(samm)</f>
        <v>=(lõpp-algus)/jaotisi</v>
      </c>
      <c r="I4" s="8" t="str">
        <f ca="1">_xlfn.FORMULATEXT(I6)</f>
        <v>=MIN(y)</v>
      </c>
      <c r="J4" s="8" t="str">
        <f t="shared" ref="J4:K4" ca="1" si="0">_xlfn.FORMULATEXT(J6)</f>
        <v>=MAX(y)</v>
      </c>
      <c r="K4" s="8" t="str">
        <f t="shared" ca="1" si="0"/>
        <v>=AVERAGE(z)</v>
      </c>
    </row>
    <row r="5" spans="2:12" ht="18.75" x14ac:dyDescent="0.35">
      <c r="B5" s="9" t="s">
        <v>120</v>
      </c>
      <c r="C5" s="9" t="s">
        <v>121</v>
      </c>
      <c r="D5" s="9" t="s">
        <v>122</v>
      </c>
      <c r="E5" s="9" t="s">
        <v>123</v>
      </c>
      <c r="F5" s="9" t="s">
        <v>124</v>
      </c>
      <c r="I5" s="9" t="s">
        <v>125</v>
      </c>
      <c r="J5" s="9" t="s">
        <v>126</v>
      </c>
      <c r="K5" s="9" t="s">
        <v>127</v>
      </c>
    </row>
    <row r="6" spans="2:12" x14ac:dyDescent="0.2">
      <c r="B6" s="10">
        <v>-10</v>
      </c>
      <c r="C6" s="10">
        <v>10</v>
      </c>
      <c r="D6" s="10">
        <v>20</v>
      </c>
      <c r="E6" s="10">
        <f>(lõpp-algus)/jaotisi</f>
        <v>1</v>
      </c>
      <c r="F6" s="10">
        <v>2</v>
      </c>
      <c r="I6" s="25">
        <f>MIN(y)</f>
        <v>-2.9383717218207628</v>
      </c>
      <c r="J6" s="25">
        <f>MAX(y)</f>
        <v>2.7278922804770449</v>
      </c>
      <c r="K6" s="26">
        <f>AVERAGE(z)</f>
        <v>-0.21100102233361015</v>
      </c>
    </row>
    <row r="7" spans="2:12" x14ac:dyDescent="0.2">
      <c r="D7" s="8" t="str">
        <f ca="1">_xlfn.FORMULATEXT(D9)</f>
        <v>=IF(x&lt;=p;5*COS(2*x-3);3*SIN(x+1))</v>
      </c>
      <c r="H7" s="23" t="s">
        <v>147</v>
      </c>
      <c r="I7" s="11">
        <f>_xlfn.XLOOKUP(I6,y,x)</f>
        <v>6</v>
      </c>
      <c r="J7" s="11">
        <f>INDEX(x,MATCH(J6,y,0))</f>
        <v>0</v>
      </c>
    </row>
    <row r="8" spans="2:12" ht="15.75" x14ac:dyDescent="0.25">
      <c r="B8" s="9" t="s">
        <v>128</v>
      </c>
      <c r="C8" s="9" t="s">
        <v>129</v>
      </c>
      <c r="D8" s="9" t="s">
        <v>130</v>
      </c>
      <c r="J8" s="8" t="str">
        <f ca="1">_xlfn.FORMULATEXT(J7)</f>
        <v>=INDEX(x;MATCH(J6;y;0))</v>
      </c>
    </row>
    <row r="9" spans="2:12" x14ac:dyDescent="0.2">
      <c r="B9" s="8">
        <f>algus</f>
        <v>-10</v>
      </c>
      <c r="C9" s="24" cm="1">
        <f t="array" ref="C9:C29">3*SIN(x+2)*COS(x/2)</f>
        <v>-0.84193056732976213</v>
      </c>
      <c r="D9" s="24" cm="1">
        <f t="array" ref="D9:D29">IF(x&lt;=p,5*COS(2*x-3),3*SIN(x+1))</f>
        <v>-2.6641651016669874</v>
      </c>
      <c r="H9" s="8" t="str">
        <f ca="1">_xlfn.FORMULATEXT(I7)</f>
        <v>=XLOOKUP(I6;y;x)</v>
      </c>
    </row>
    <row r="10" spans="2:12" x14ac:dyDescent="0.2">
      <c r="B10" s="8">
        <f t="shared" ref="B10:B29" si="1">B9+samm</f>
        <v>-9</v>
      </c>
      <c r="C10" s="24">
        <v>0.41547004587670799</v>
      </c>
      <c r="D10" s="24">
        <v>-2.7386463011213418</v>
      </c>
    </row>
    <row r="11" spans="2:12" x14ac:dyDescent="0.2">
      <c r="B11" s="8">
        <f t="shared" si="1"/>
        <v>-8</v>
      </c>
      <c r="C11" s="24">
        <v>-0.54791447390446779</v>
      </c>
      <c r="D11" s="24">
        <v>4.9435230909333461</v>
      </c>
      <c r="L11" s="22"/>
    </row>
    <row r="12" spans="2:12" x14ac:dyDescent="0.2">
      <c r="B12" s="8">
        <f t="shared" si="1"/>
        <v>-7</v>
      </c>
      <c r="C12" s="24">
        <v>-2.6939731488413168</v>
      </c>
      <c r="D12" s="24">
        <v>-1.3758166902579847</v>
      </c>
    </row>
    <row r="13" spans="2:12" x14ac:dyDescent="0.2">
      <c r="B13" s="8">
        <f t="shared" si="1"/>
        <v>-6</v>
      </c>
      <c r="C13" s="24">
        <v>-2.2476863752900278</v>
      </c>
      <c r="D13" s="24">
        <v>-3.7984395642941067</v>
      </c>
    </row>
    <row r="14" spans="2:12" x14ac:dyDescent="0.2">
      <c r="B14" s="8">
        <f t="shared" si="1"/>
        <v>-5</v>
      </c>
      <c r="C14" s="24">
        <v>0.33917218044928332</v>
      </c>
      <c r="D14" s="24">
        <v>4.5372339072509806</v>
      </c>
    </row>
    <row r="15" spans="2:12" x14ac:dyDescent="0.2">
      <c r="B15" s="8">
        <f t="shared" si="1"/>
        <v>-4</v>
      </c>
      <c r="C15" s="24">
        <v>1.1352037429618924</v>
      </c>
      <c r="D15" s="24">
        <v>2.2128489940253928E-2</v>
      </c>
    </row>
    <row r="16" spans="2:12" x14ac:dyDescent="0.2">
      <c r="B16" s="8">
        <f t="shared" si="1"/>
        <v>-3</v>
      </c>
      <c r="C16" s="24">
        <v>-0.1785699082496302</v>
      </c>
      <c r="D16" s="24">
        <v>-4.5556513094233848</v>
      </c>
    </row>
    <row r="17" spans="2:4" x14ac:dyDescent="0.2">
      <c r="B17" s="8">
        <f t="shared" si="1"/>
        <v>-2</v>
      </c>
      <c r="C17" s="24">
        <v>0</v>
      </c>
      <c r="D17" s="24">
        <v>3.7695112717165231</v>
      </c>
    </row>
    <row r="18" spans="2:4" x14ac:dyDescent="0.2">
      <c r="B18" s="8">
        <f t="shared" si="1"/>
        <v>-1</v>
      </c>
      <c r="C18" s="24">
        <v>2.2153807878123861</v>
      </c>
      <c r="D18" s="24">
        <v>1.4183109273161312</v>
      </c>
    </row>
    <row r="19" spans="2:4" x14ac:dyDescent="0.2">
      <c r="B19" s="8">
        <f t="shared" si="1"/>
        <v>0</v>
      </c>
      <c r="C19" s="24">
        <v>2.7278922804770449</v>
      </c>
      <c r="D19" s="24">
        <v>-4.9499624830022269</v>
      </c>
    </row>
    <row r="20" spans="2:4" x14ac:dyDescent="0.2">
      <c r="B20" s="8">
        <f t="shared" si="1"/>
        <v>1</v>
      </c>
      <c r="C20" s="24">
        <v>0.37153337462150493</v>
      </c>
      <c r="D20" s="24">
        <v>2.7015115293406988</v>
      </c>
    </row>
    <row r="21" spans="2:4" x14ac:dyDescent="0.2">
      <c r="B21" s="8">
        <f t="shared" si="1"/>
        <v>2</v>
      </c>
      <c r="C21" s="24">
        <v>-1.2267063999049068</v>
      </c>
      <c r="D21" s="24">
        <v>2.7015115293406988</v>
      </c>
    </row>
    <row r="22" spans="2:4" x14ac:dyDescent="0.2">
      <c r="B22" s="8">
        <f t="shared" si="1"/>
        <v>3</v>
      </c>
      <c r="C22" s="24">
        <v>-0.20349485940270645</v>
      </c>
      <c r="D22" s="24">
        <v>-2.2704074859237844</v>
      </c>
    </row>
    <row r="23" spans="2:4" x14ac:dyDescent="0.2">
      <c r="B23" s="8">
        <f t="shared" si="1"/>
        <v>4</v>
      </c>
      <c r="C23" s="24">
        <v>0.34883362697318027</v>
      </c>
      <c r="D23" s="24">
        <v>-2.8767728239894153</v>
      </c>
    </row>
    <row r="24" spans="2:4" x14ac:dyDescent="0.2">
      <c r="B24" s="8">
        <f t="shared" si="1"/>
        <v>5</v>
      </c>
      <c r="C24" s="24">
        <v>-1.5790218571903594</v>
      </c>
      <c r="D24" s="24">
        <v>-0.83824649459677758</v>
      </c>
    </row>
    <row r="25" spans="2:4" x14ac:dyDescent="0.2">
      <c r="B25" s="8">
        <f t="shared" si="1"/>
        <v>6</v>
      </c>
      <c r="C25" s="24">
        <v>-2.9383717218207628</v>
      </c>
      <c r="D25" s="24">
        <v>1.9709597961563672</v>
      </c>
    </row>
    <row r="26" spans="2:4" x14ac:dyDescent="0.2">
      <c r="B26" s="8">
        <f t="shared" si="1"/>
        <v>7</v>
      </c>
      <c r="C26" s="24">
        <v>-1.157793334382389</v>
      </c>
      <c r="D26" s="24">
        <v>2.9680747398701453</v>
      </c>
    </row>
    <row r="27" spans="2:4" x14ac:dyDescent="0.2">
      <c r="B27" s="8">
        <f t="shared" si="1"/>
        <v>8</v>
      </c>
      <c r="C27" s="24">
        <v>1.0667877862439166</v>
      </c>
      <c r="D27" s="24">
        <v>1.2363554557252698</v>
      </c>
    </row>
    <row r="28" spans="2:4" x14ac:dyDescent="0.2">
      <c r="B28" s="8">
        <f t="shared" si="1"/>
        <v>9</v>
      </c>
      <c r="C28" s="24">
        <v>0.6323812050384181</v>
      </c>
      <c r="D28" s="24">
        <v>-1.6320633326681093</v>
      </c>
    </row>
    <row r="29" spans="2:4" x14ac:dyDescent="0.2">
      <c r="B29" s="8">
        <f t="shared" si="1"/>
        <v>10</v>
      </c>
      <c r="C29" s="24">
        <v>-0.45661633974115162</v>
      </c>
      <c r="D29" s="24">
        <v>-2.9999706196521103</v>
      </c>
    </row>
  </sheetData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9669C-D3C6-4AC7-9F5D-8B23573D8841}">
  <sheetPr>
    <tabColor rgb="FFFFFF00"/>
  </sheetPr>
  <dimension ref="A1:I32"/>
  <sheetViews>
    <sheetView zoomScale="220" zoomScaleNormal="220" workbookViewId="0">
      <selection activeCell="J5" sqref="J5"/>
    </sheetView>
  </sheetViews>
  <sheetFormatPr defaultRowHeight="15" x14ac:dyDescent="0.25"/>
  <cols>
    <col min="1" max="1" width="25" bestFit="1" customWidth="1"/>
    <col min="2" max="2" width="19" bestFit="1" customWidth="1"/>
    <col min="3" max="3" width="16.140625" bestFit="1" customWidth="1"/>
    <col min="4" max="4" width="11.5703125" customWidth="1"/>
    <col min="5" max="5" width="12.28515625" bestFit="1" customWidth="1"/>
    <col min="8" max="8" width="15.28515625" customWidth="1"/>
    <col min="11" max="11" width="9.140625" customWidth="1"/>
  </cols>
  <sheetData>
    <row r="1" spans="1:9" x14ac:dyDescent="0.25">
      <c r="G1" s="29" t="s">
        <v>208</v>
      </c>
      <c r="H1" s="29" t="s">
        <v>209</v>
      </c>
      <c r="I1" s="29" t="s">
        <v>211</v>
      </c>
    </row>
    <row r="2" spans="1:9" x14ac:dyDescent="0.25">
      <c r="G2" s="27">
        <v>0</v>
      </c>
      <c r="H2" s="28" t="s">
        <v>204</v>
      </c>
      <c r="I2" s="27">
        <f ca="1">COUNTIF(_xlfn.ANCHORARRAY($E$7),H2)</f>
        <v>1</v>
      </c>
    </row>
    <row r="3" spans="1:9" x14ac:dyDescent="0.25">
      <c r="C3" t="str">
        <f ca="1">_xlfn.FORMULATEXT(E7)</f>
        <v>=INDEX(H2:$H$5;MATCH(Vanus;$G$2:G5;1))</v>
      </c>
      <c r="G3" s="27">
        <v>21</v>
      </c>
      <c r="H3" s="28" t="s">
        <v>205</v>
      </c>
      <c r="I3" s="27">
        <f t="shared" ref="I3:I5" ca="1" si="0">COUNTIF(_xlfn.ANCHORARRAY($E$7),H3)</f>
        <v>11</v>
      </c>
    </row>
    <row r="4" spans="1:9" x14ac:dyDescent="0.25">
      <c r="G4" s="27">
        <v>26</v>
      </c>
      <c r="H4" s="28" t="s">
        <v>206</v>
      </c>
      <c r="I4" s="27">
        <f t="shared" ca="1" si="0"/>
        <v>10</v>
      </c>
    </row>
    <row r="5" spans="1:9" x14ac:dyDescent="0.25">
      <c r="C5" t="str">
        <f ca="1">_xlfn.FORMULATEXT(C7)</f>
        <v>=MID(Text;10;10)</v>
      </c>
      <c r="D5" t="str">
        <f ca="1">_xlfn.FORMULATEXT(D7)</f>
        <v>=INT((TODAY()-C7)/365,25)</v>
      </c>
      <c r="G5" s="27">
        <v>31</v>
      </c>
      <c r="H5" s="28" t="s">
        <v>207</v>
      </c>
      <c r="I5" s="27">
        <f t="shared" ca="1" si="0"/>
        <v>4</v>
      </c>
    </row>
    <row r="6" spans="1:9" x14ac:dyDescent="0.25">
      <c r="A6" s="29" t="s">
        <v>200</v>
      </c>
      <c r="B6" s="29" t="s">
        <v>201</v>
      </c>
      <c r="C6" s="29" t="s">
        <v>202</v>
      </c>
      <c r="D6" s="29" t="s">
        <v>203</v>
      </c>
      <c r="E6" s="29" t="s">
        <v>210</v>
      </c>
    </row>
    <row r="7" spans="1:9" x14ac:dyDescent="0.25">
      <c r="A7" s="28" t="s">
        <v>148</v>
      </c>
      <c r="B7" s="28" t="s">
        <v>149</v>
      </c>
      <c r="C7" s="27" t="str" cm="1">
        <f t="array" ref="C7:C32">MID(Text,10,10)</f>
        <v>13.04.2002</v>
      </c>
      <c r="D7" s="27">
        <f ca="1">INT((TODAY()-C7)/365.25)</f>
        <v>23</v>
      </c>
      <c r="E7" s="27" t="str" cm="1">
        <f t="array" aca="1" ref="E7:E32" ca="1">INDEX(H2:$H$5,MATCH(Vanus,$G$2:G5,1))</f>
        <v>21-25</v>
      </c>
      <c r="G7" t="str">
        <f ca="1">_xlfn.FORMULATEXT(I2)</f>
        <v>=COUNTIF($E$7#;H2)</v>
      </c>
    </row>
    <row r="8" spans="1:9" x14ac:dyDescent="0.25">
      <c r="A8" s="28" t="s">
        <v>150</v>
      </c>
      <c r="B8" s="28" t="s">
        <v>151</v>
      </c>
      <c r="C8" s="27" t="str">
        <v>02.10.1996</v>
      </c>
      <c r="D8" s="27">
        <f t="shared" ref="D8:D32" ca="1" si="1">INT((TODAY()-C8)/365.25)</f>
        <v>29</v>
      </c>
      <c r="E8" s="27" t="str">
        <f ca="1"/>
        <v>26-30</v>
      </c>
    </row>
    <row r="9" spans="1:9" x14ac:dyDescent="0.25">
      <c r="A9" s="28" t="s">
        <v>152</v>
      </c>
      <c r="B9" s="28" t="s">
        <v>153</v>
      </c>
      <c r="C9" s="27" t="str">
        <v>28.02.1998</v>
      </c>
      <c r="D9" s="27">
        <f t="shared" ca="1" si="1"/>
        <v>27</v>
      </c>
      <c r="E9" s="27" t="str">
        <f ca="1"/>
        <v>26-30</v>
      </c>
    </row>
    <row r="10" spans="1:9" x14ac:dyDescent="0.25">
      <c r="A10" s="28" t="s">
        <v>154</v>
      </c>
      <c r="B10" s="28" t="s">
        <v>155</v>
      </c>
      <c r="C10" s="27" t="str">
        <v>16.05.1993</v>
      </c>
      <c r="D10" s="27">
        <f t="shared" ca="1" si="1"/>
        <v>32</v>
      </c>
      <c r="E10" s="27" t="str">
        <f ca="1"/>
        <v>üle 30</v>
      </c>
    </row>
    <row r="11" spans="1:9" x14ac:dyDescent="0.25">
      <c r="A11" s="28" t="s">
        <v>156</v>
      </c>
      <c r="B11" s="28" t="s">
        <v>157</v>
      </c>
      <c r="C11" s="27" t="str">
        <v>02.02.1992</v>
      </c>
      <c r="D11" s="27">
        <f t="shared" ca="1" si="1"/>
        <v>33</v>
      </c>
      <c r="E11" s="27" t="str">
        <f ca="1"/>
        <v>üle 30</v>
      </c>
    </row>
    <row r="12" spans="1:9" x14ac:dyDescent="0.25">
      <c r="A12" s="28" t="s">
        <v>158</v>
      </c>
      <c r="B12" s="28" t="s">
        <v>159</v>
      </c>
      <c r="C12" s="27" t="str">
        <v>19.01.2003</v>
      </c>
      <c r="D12" s="27">
        <f t="shared" ca="1" si="1"/>
        <v>22</v>
      </c>
      <c r="E12" s="27" t="str">
        <f ca="1"/>
        <v>21-25</v>
      </c>
    </row>
    <row r="13" spans="1:9" x14ac:dyDescent="0.25">
      <c r="A13" s="28" t="s">
        <v>160</v>
      </c>
      <c r="B13" s="28" t="s">
        <v>161</v>
      </c>
      <c r="C13" s="27" t="str">
        <v>20.06.1997</v>
      </c>
      <c r="D13" s="27">
        <f t="shared" ca="1" si="1"/>
        <v>28</v>
      </c>
      <c r="E13" s="27" t="str">
        <f ca="1"/>
        <v>26-30</v>
      </c>
    </row>
    <row r="14" spans="1:9" x14ac:dyDescent="0.25">
      <c r="A14" s="28" t="s">
        <v>162</v>
      </c>
      <c r="B14" s="28" t="s">
        <v>163</v>
      </c>
      <c r="C14" s="27" t="str">
        <v>03.05.1995</v>
      </c>
      <c r="D14" s="27">
        <f t="shared" ca="1" si="1"/>
        <v>30</v>
      </c>
      <c r="E14" s="27" t="str">
        <f ca="1"/>
        <v>26-30</v>
      </c>
    </row>
    <row r="15" spans="1:9" x14ac:dyDescent="0.25">
      <c r="A15" s="28" t="s">
        <v>164</v>
      </c>
      <c r="B15" s="28" t="s">
        <v>165</v>
      </c>
      <c r="C15" s="27" t="str">
        <v>02.02.2001</v>
      </c>
      <c r="D15" s="27">
        <f t="shared" ca="1" si="1"/>
        <v>24</v>
      </c>
      <c r="E15" s="27" t="str">
        <f ca="1"/>
        <v>21-25</v>
      </c>
    </row>
    <row r="16" spans="1:9" x14ac:dyDescent="0.25">
      <c r="A16" s="28" t="s">
        <v>166</v>
      </c>
      <c r="B16" s="28" t="s">
        <v>167</v>
      </c>
      <c r="C16" s="27" t="str">
        <v>05.07.2003</v>
      </c>
      <c r="D16" s="27">
        <f t="shared" ca="1" si="1"/>
        <v>22</v>
      </c>
      <c r="E16" s="27" t="str">
        <f ca="1"/>
        <v>21-25</v>
      </c>
    </row>
    <row r="17" spans="1:5" x14ac:dyDescent="0.25">
      <c r="A17" s="28" t="s">
        <v>168</v>
      </c>
      <c r="B17" s="28" t="s">
        <v>169</v>
      </c>
      <c r="C17" s="27" t="str">
        <v>10.04.1995</v>
      </c>
      <c r="D17" s="27">
        <f t="shared" ca="1" si="1"/>
        <v>30</v>
      </c>
      <c r="E17" s="27" t="str">
        <f ca="1"/>
        <v>26-30</v>
      </c>
    </row>
    <row r="18" spans="1:5" x14ac:dyDescent="0.25">
      <c r="A18" s="28" t="s">
        <v>170</v>
      </c>
      <c r="B18" s="28" t="s">
        <v>171</v>
      </c>
      <c r="C18" s="27" t="str">
        <v>27.11.1996</v>
      </c>
      <c r="D18" s="27">
        <f t="shared" ca="1" si="1"/>
        <v>28</v>
      </c>
      <c r="E18" s="27" t="str">
        <f ca="1"/>
        <v>26-30</v>
      </c>
    </row>
    <row r="19" spans="1:5" x14ac:dyDescent="0.25">
      <c r="A19" s="28" t="s">
        <v>172</v>
      </c>
      <c r="B19" s="28" t="s">
        <v>173</v>
      </c>
      <c r="C19" s="27" t="str">
        <v>25.09.1997</v>
      </c>
      <c r="D19" s="27">
        <f t="shared" ca="1" si="1"/>
        <v>28</v>
      </c>
      <c r="E19" s="27" t="str">
        <f ca="1"/>
        <v>26-30</v>
      </c>
    </row>
    <row r="20" spans="1:5" x14ac:dyDescent="0.25">
      <c r="A20" s="28" t="s">
        <v>174</v>
      </c>
      <c r="B20" s="28" t="s">
        <v>175</v>
      </c>
      <c r="C20" s="27" t="str">
        <v>27.02.1999</v>
      </c>
      <c r="D20" s="27">
        <f t="shared" ca="1" si="1"/>
        <v>26</v>
      </c>
      <c r="E20" s="27" t="str">
        <f ca="1"/>
        <v>26-30</v>
      </c>
    </row>
    <row r="21" spans="1:5" x14ac:dyDescent="0.25">
      <c r="A21" s="28" t="s">
        <v>176</v>
      </c>
      <c r="B21" s="28" t="s">
        <v>177</v>
      </c>
      <c r="C21" s="27" t="str">
        <v>08.03.1996</v>
      </c>
      <c r="D21" s="27">
        <f t="shared" ca="1" si="1"/>
        <v>29</v>
      </c>
      <c r="E21" s="27" t="str">
        <f ca="1"/>
        <v>26-30</v>
      </c>
    </row>
    <row r="22" spans="1:5" x14ac:dyDescent="0.25">
      <c r="A22" s="28" t="s">
        <v>178</v>
      </c>
      <c r="B22" s="28" t="s">
        <v>179</v>
      </c>
      <c r="C22" s="27" t="str">
        <v>14.07.2003</v>
      </c>
      <c r="D22" s="27">
        <f t="shared" ca="1" si="1"/>
        <v>22</v>
      </c>
      <c r="E22" s="27" t="str">
        <f ca="1"/>
        <v>21-25</v>
      </c>
    </row>
    <row r="23" spans="1:5" x14ac:dyDescent="0.25">
      <c r="A23" s="28" t="s">
        <v>180</v>
      </c>
      <c r="B23" s="28" t="s">
        <v>181</v>
      </c>
      <c r="C23" s="27" t="str">
        <v>02.03.2000</v>
      </c>
      <c r="D23" s="27">
        <f t="shared" ca="1" si="1"/>
        <v>25</v>
      </c>
      <c r="E23" s="27" t="str">
        <f ca="1"/>
        <v>21-25</v>
      </c>
    </row>
    <row r="24" spans="1:5" x14ac:dyDescent="0.25">
      <c r="A24" s="28" t="s">
        <v>182</v>
      </c>
      <c r="B24" s="28" t="s">
        <v>183</v>
      </c>
      <c r="C24" s="27" t="str">
        <v>21.02.2004</v>
      </c>
      <c r="D24" s="27">
        <f t="shared" ca="1" si="1"/>
        <v>21</v>
      </c>
      <c r="E24" s="27" t="str">
        <f ca="1"/>
        <v>21-25</v>
      </c>
    </row>
    <row r="25" spans="1:5" x14ac:dyDescent="0.25">
      <c r="A25" s="28" t="s">
        <v>184</v>
      </c>
      <c r="B25" s="28" t="s">
        <v>185</v>
      </c>
      <c r="C25" s="27" t="str">
        <v>21.11.2002</v>
      </c>
      <c r="D25" s="27">
        <f t="shared" ca="1" si="1"/>
        <v>22</v>
      </c>
      <c r="E25" s="27" t="str">
        <f ca="1"/>
        <v>21-25</v>
      </c>
    </row>
    <row r="26" spans="1:5" x14ac:dyDescent="0.25">
      <c r="A26" s="28" t="s">
        <v>186</v>
      </c>
      <c r="B26" s="28" t="s">
        <v>187</v>
      </c>
      <c r="C26" s="27" t="str">
        <v>19.01.1998</v>
      </c>
      <c r="D26" s="27">
        <f t="shared" ca="1" si="1"/>
        <v>27</v>
      </c>
      <c r="E26" s="27" t="str">
        <f ca="1"/>
        <v>26-30</v>
      </c>
    </row>
    <row r="27" spans="1:5" x14ac:dyDescent="0.25">
      <c r="A27" s="28" t="s">
        <v>188</v>
      </c>
      <c r="B27" s="28" t="s">
        <v>189</v>
      </c>
      <c r="C27" s="27" t="str">
        <v>04.04.2003</v>
      </c>
      <c r="D27" s="27">
        <f t="shared" ca="1" si="1"/>
        <v>22</v>
      </c>
      <c r="E27" s="27" t="str">
        <f ca="1"/>
        <v>21-25</v>
      </c>
    </row>
    <row r="28" spans="1:5" x14ac:dyDescent="0.25">
      <c r="A28" s="28" t="s">
        <v>190</v>
      </c>
      <c r="B28" s="28" t="s">
        <v>191</v>
      </c>
      <c r="C28" s="27" t="str">
        <v>12.11.2007</v>
      </c>
      <c r="D28" s="27">
        <f t="shared" ca="1" si="1"/>
        <v>17</v>
      </c>
      <c r="E28" s="27" t="str">
        <f ca="1"/>
        <v>20 ja nooremad</v>
      </c>
    </row>
    <row r="29" spans="1:5" x14ac:dyDescent="0.25">
      <c r="A29" s="28" t="s">
        <v>192</v>
      </c>
      <c r="B29" s="28" t="s">
        <v>193</v>
      </c>
      <c r="C29" s="27" t="str">
        <v>20.04.1989</v>
      </c>
      <c r="D29" s="27">
        <f t="shared" ca="1" si="1"/>
        <v>36</v>
      </c>
      <c r="E29" s="27" t="str">
        <f ca="1"/>
        <v>üle 30</v>
      </c>
    </row>
    <row r="30" spans="1:5" x14ac:dyDescent="0.25">
      <c r="A30" s="28" t="s">
        <v>194</v>
      </c>
      <c r="B30" s="28" t="s">
        <v>195</v>
      </c>
      <c r="C30" s="27" t="str">
        <v>17.12.1990</v>
      </c>
      <c r="D30" s="27">
        <f t="shared" ca="1" si="1"/>
        <v>34</v>
      </c>
      <c r="E30" s="27" t="str">
        <f ca="1"/>
        <v>üle 30</v>
      </c>
    </row>
    <row r="31" spans="1:5" x14ac:dyDescent="0.25">
      <c r="A31" s="28" t="s">
        <v>196</v>
      </c>
      <c r="B31" s="28" t="s">
        <v>197</v>
      </c>
      <c r="C31" s="27" t="str">
        <v>24.07.2001</v>
      </c>
      <c r="D31" s="27">
        <f t="shared" ca="1" si="1"/>
        <v>24</v>
      </c>
      <c r="E31" s="27" t="str">
        <f ca="1"/>
        <v>21-25</v>
      </c>
    </row>
    <row r="32" spans="1:5" x14ac:dyDescent="0.25">
      <c r="A32" s="28" t="s">
        <v>198</v>
      </c>
      <c r="B32" s="28" t="s">
        <v>199</v>
      </c>
      <c r="C32" s="27" t="str">
        <v>20.05.2001</v>
      </c>
      <c r="D32" s="27">
        <f t="shared" ca="1" si="1"/>
        <v>24</v>
      </c>
      <c r="E32" s="27" t="str">
        <f ca="1"/>
        <v>21-25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60E16-B4BB-455C-8B5F-A344A70DB2F0}">
  <sheetPr>
    <tabColor rgb="FF00B0F0"/>
  </sheetPr>
  <dimension ref="A4:G77"/>
  <sheetViews>
    <sheetView topLeftCell="A58" zoomScale="220" zoomScaleNormal="220" workbookViewId="0">
      <selection activeCell="F15" sqref="F15"/>
    </sheetView>
  </sheetViews>
  <sheetFormatPr defaultRowHeight="15" x14ac:dyDescent="0.25"/>
  <cols>
    <col min="1" max="1" width="6.5703125" customWidth="1"/>
    <col min="2" max="2" width="9.5703125" bestFit="1" customWidth="1"/>
    <col min="5" max="5" width="21.7109375" customWidth="1"/>
    <col min="6" max="6" width="22.28515625" customWidth="1"/>
    <col min="7" max="7" width="12.28515625" customWidth="1"/>
  </cols>
  <sheetData>
    <row r="4" spans="1:7" x14ac:dyDescent="0.25">
      <c r="E4" t="str">
        <f ca="1">_xlfn.FORMULATEXT(E6)</f>
        <v>=B7-$B$6</v>
      </c>
      <c r="F4" t="str">
        <f ca="1">_xlfn.FORMULATEXT(F6)</f>
        <v>=(B7-B6)/B6</v>
      </c>
      <c r="G4" t="str">
        <f ca="1">_xlfn.FORMULATEXT(G6)</f>
        <v>=B7/B6</v>
      </c>
    </row>
    <row r="5" spans="1:7" x14ac:dyDescent="0.25">
      <c r="A5" s="12" t="s">
        <v>131</v>
      </c>
      <c r="B5" s="12" t="s">
        <v>132</v>
      </c>
      <c r="C5" s="12" t="s">
        <v>133</v>
      </c>
      <c r="D5" s="12" t="s">
        <v>134</v>
      </c>
      <c r="E5" s="12" t="s">
        <v>217</v>
      </c>
      <c r="F5" s="12" t="s">
        <v>212</v>
      </c>
      <c r="G5" s="12" t="s">
        <v>213</v>
      </c>
    </row>
    <row r="6" spans="1:7" x14ac:dyDescent="0.25">
      <c r="A6" s="15">
        <v>1950</v>
      </c>
      <c r="B6" s="13">
        <v>1022906</v>
      </c>
      <c r="C6" s="13">
        <v>432506</v>
      </c>
      <c r="D6" s="13">
        <v>590400</v>
      </c>
      <c r="E6" s="13">
        <f>B7-$B$6</f>
        <v>26925</v>
      </c>
      <c r="F6" s="30">
        <f>(B7-B6)/B6</f>
        <v>2.6322066739270275E-2</v>
      </c>
      <c r="G6" s="31">
        <f>B7/B6</f>
        <v>1.0263220667392703</v>
      </c>
    </row>
    <row r="7" spans="1:7" x14ac:dyDescent="0.25">
      <c r="A7" s="15">
        <v>1951</v>
      </c>
      <c r="B7" s="13">
        <v>1049831</v>
      </c>
      <c r="C7" s="13">
        <v>447177</v>
      </c>
      <c r="D7" s="13">
        <v>602654</v>
      </c>
      <c r="E7" s="13">
        <f t="shared" ref="E7:E70" si="0">B8-$B$6</f>
        <v>50533</v>
      </c>
      <c r="F7" s="30">
        <f t="shared" ref="F7:F70" si="1">(B8-B7)/B7</f>
        <v>2.248742892903715E-2</v>
      </c>
      <c r="G7" s="31">
        <f t="shared" ref="G7:G70" si="2">B8/B7</f>
        <v>1.0224874289290371</v>
      </c>
    </row>
    <row r="8" spans="1:7" x14ac:dyDescent="0.25">
      <c r="A8" s="15">
        <v>1952</v>
      </c>
      <c r="B8" s="13">
        <v>1073439</v>
      </c>
      <c r="C8" s="13">
        <v>460175</v>
      </c>
      <c r="D8" s="13">
        <v>613264</v>
      </c>
      <c r="E8" s="13">
        <f t="shared" si="0"/>
        <v>69857</v>
      </c>
      <c r="F8" s="30">
        <f t="shared" si="1"/>
        <v>1.8001954465973382E-2</v>
      </c>
      <c r="G8" s="31">
        <f t="shared" si="2"/>
        <v>1.0180019544659733</v>
      </c>
    </row>
    <row r="9" spans="1:7" x14ac:dyDescent="0.25">
      <c r="A9" s="15">
        <v>1953</v>
      </c>
      <c r="B9" s="13">
        <v>1092763</v>
      </c>
      <c r="C9" s="13">
        <v>470927</v>
      </c>
      <c r="D9" s="13">
        <v>621836</v>
      </c>
      <c r="E9" s="13">
        <f t="shared" si="0"/>
        <v>97307</v>
      </c>
      <c r="F9" s="30">
        <f t="shared" si="1"/>
        <v>2.5119810974566305E-2</v>
      </c>
      <c r="G9" s="31">
        <f t="shared" si="2"/>
        <v>1.0251198109745663</v>
      </c>
    </row>
    <row r="10" spans="1:7" x14ac:dyDescent="0.25">
      <c r="A10" s="15">
        <v>1954</v>
      </c>
      <c r="B10" s="13">
        <v>1120213</v>
      </c>
      <c r="C10" s="13">
        <v>486088</v>
      </c>
      <c r="D10" s="13">
        <v>634125</v>
      </c>
      <c r="E10" s="13">
        <f t="shared" si="0"/>
        <v>114734</v>
      </c>
      <c r="F10" s="30">
        <f t="shared" si="1"/>
        <v>1.5556862846619349E-2</v>
      </c>
      <c r="G10" s="31">
        <f t="shared" si="2"/>
        <v>1.0155568628466194</v>
      </c>
    </row>
    <row r="11" spans="1:7" x14ac:dyDescent="0.25">
      <c r="A11" s="15">
        <v>1955</v>
      </c>
      <c r="B11" s="13">
        <v>1137640</v>
      </c>
      <c r="C11" s="13">
        <v>496035</v>
      </c>
      <c r="D11" s="13">
        <v>641605</v>
      </c>
      <c r="E11" s="13">
        <f t="shared" si="0"/>
        <v>127885</v>
      </c>
      <c r="F11" s="30">
        <f t="shared" si="1"/>
        <v>1.1559895924897156E-2</v>
      </c>
      <c r="G11" s="31">
        <f t="shared" si="2"/>
        <v>1.0115598959248973</v>
      </c>
    </row>
    <row r="12" spans="1:7" x14ac:dyDescent="0.25">
      <c r="A12" s="15">
        <v>1956</v>
      </c>
      <c r="B12" s="13">
        <v>1150791</v>
      </c>
      <c r="C12" s="13">
        <v>503586</v>
      </c>
      <c r="D12" s="13">
        <v>647205</v>
      </c>
      <c r="E12" s="13">
        <f t="shared" si="0"/>
        <v>142103</v>
      </c>
      <c r="F12" s="30">
        <f t="shared" si="1"/>
        <v>1.2354980183195733E-2</v>
      </c>
      <c r="G12" s="31">
        <f t="shared" si="2"/>
        <v>1.0123549801831957</v>
      </c>
    </row>
    <row r="13" spans="1:7" x14ac:dyDescent="0.25">
      <c r="A13" s="15">
        <v>1957</v>
      </c>
      <c r="B13" s="13">
        <v>1165009</v>
      </c>
      <c r="C13" s="13">
        <v>507687</v>
      </c>
      <c r="D13" s="13">
        <v>657322</v>
      </c>
      <c r="E13" s="13">
        <f t="shared" si="0"/>
        <v>155811</v>
      </c>
      <c r="F13" s="30">
        <f t="shared" si="1"/>
        <v>1.1766432705670085E-2</v>
      </c>
      <c r="G13" s="31">
        <f t="shared" si="2"/>
        <v>1.0117664327056701</v>
      </c>
    </row>
    <row r="14" spans="1:7" x14ac:dyDescent="0.25">
      <c r="A14" s="15">
        <v>1958</v>
      </c>
      <c r="B14" s="13">
        <v>1178717</v>
      </c>
      <c r="C14" s="13">
        <v>515564</v>
      </c>
      <c r="D14" s="13">
        <v>663153</v>
      </c>
      <c r="E14" s="13">
        <f t="shared" si="0"/>
        <v>168522</v>
      </c>
      <c r="F14" s="30">
        <f t="shared" si="1"/>
        <v>1.0783758951470115E-2</v>
      </c>
      <c r="G14" s="31">
        <f t="shared" si="2"/>
        <v>1.0107837589514701</v>
      </c>
    </row>
    <row r="15" spans="1:7" x14ac:dyDescent="0.25">
      <c r="A15" s="15">
        <v>1959</v>
      </c>
      <c r="B15" s="13">
        <v>1191428</v>
      </c>
      <c r="C15" s="13">
        <v>523118</v>
      </c>
      <c r="D15" s="13">
        <v>668310</v>
      </c>
      <c r="E15" s="13">
        <f t="shared" si="0"/>
        <v>183456</v>
      </c>
      <c r="F15" s="30">
        <f t="shared" si="1"/>
        <v>1.253453838586973E-2</v>
      </c>
      <c r="G15" s="31">
        <f t="shared" si="2"/>
        <v>1.0125345383858697</v>
      </c>
    </row>
    <row r="16" spans="1:7" x14ac:dyDescent="0.25">
      <c r="A16" s="15">
        <v>1960</v>
      </c>
      <c r="B16" s="13">
        <v>1206362</v>
      </c>
      <c r="C16" s="13">
        <v>532034</v>
      </c>
      <c r="D16" s="13">
        <v>674328</v>
      </c>
      <c r="E16" s="13">
        <f t="shared" si="0"/>
        <v>193806</v>
      </c>
      <c r="F16" s="30">
        <f t="shared" si="1"/>
        <v>8.5795142751512402E-3</v>
      </c>
      <c r="G16" s="31">
        <f t="shared" si="2"/>
        <v>1.0085795142751512</v>
      </c>
    </row>
    <row r="17" spans="1:7" x14ac:dyDescent="0.25">
      <c r="A17" s="15">
        <v>1961</v>
      </c>
      <c r="B17" s="13">
        <v>1216712</v>
      </c>
      <c r="C17" s="13">
        <v>538783</v>
      </c>
      <c r="D17" s="13">
        <v>677929</v>
      </c>
      <c r="E17" s="13">
        <f t="shared" si="0"/>
        <v>210535</v>
      </c>
      <c r="F17" s="30">
        <f t="shared" si="1"/>
        <v>1.3749350709124263E-2</v>
      </c>
      <c r="G17" s="31">
        <f t="shared" si="2"/>
        <v>1.0137493507091242</v>
      </c>
    </row>
    <row r="18" spans="1:7" x14ac:dyDescent="0.25">
      <c r="A18" s="15">
        <v>1962</v>
      </c>
      <c r="B18" s="13">
        <v>1233441</v>
      </c>
      <c r="C18" s="13">
        <v>547734</v>
      </c>
      <c r="D18" s="13">
        <v>685707</v>
      </c>
      <c r="E18" s="13">
        <f t="shared" si="0"/>
        <v>226898</v>
      </c>
      <c r="F18" s="30">
        <f t="shared" si="1"/>
        <v>1.3266139199199637E-2</v>
      </c>
      <c r="G18" s="31">
        <f t="shared" si="2"/>
        <v>1.0132661391991997</v>
      </c>
    </row>
    <row r="19" spans="1:7" x14ac:dyDescent="0.25">
      <c r="A19" s="15">
        <v>1963</v>
      </c>
      <c r="B19" s="13">
        <v>1249804</v>
      </c>
      <c r="C19" s="13">
        <v>557386</v>
      </c>
      <c r="D19" s="13">
        <v>692418</v>
      </c>
      <c r="E19" s="13">
        <f t="shared" si="0"/>
        <v>245004</v>
      </c>
      <c r="F19" s="30">
        <f t="shared" si="1"/>
        <v>1.4487071572822618E-2</v>
      </c>
      <c r="G19" s="31">
        <f t="shared" si="2"/>
        <v>1.0144870715728227</v>
      </c>
    </row>
    <row r="20" spans="1:7" x14ac:dyDescent="0.25">
      <c r="A20" s="15">
        <v>1964</v>
      </c>
      <c r="B20" s="13">
        <v>1267910</v>
      </c>
      <c r="C20" s="13">
        <v>567580</v>
      </c>
      <c r="D20" s="13">
        <v>700330</v>
      </c>
      <c r="E20" s="13">
        <f t="shared" si="0"/>
        <v>263356</v>
      </c>
      <c r="F20" s="30">
        <f t="shared" si="1"/>
        <v>1.447421346941029E-2</v>
      </c>
      <c r="G20" s="31">
        <f t="shared" si="2"/>
        <v>1.0144742134694102</v>
      </c>
    </row>
    <row r="21" spans="1:7" x14ac:dyDescent="0.25">
      <c r="A21" s="15">
        <v>1965</v>
      </c>
      <c r="B21" s="13">
        <v>1286262</v>
      </c>
      <c r="C21" s="13">
        <v>578142</v>
      </c>
      <c r="D21" s="13">
        <v>708120</v>
      </c>
      <c r="E21" s="13">
        <f t="shared" si="0"/>
        <v>279964</v>
      </c>
      <c r="F21" s="30">
        <f t="shared" si="1"/>
        <v>1.2911832892521119E-2</v>
      </c>
      <c r="G21" s="31">
        <f t="shared" si="2"/>
        <v>1.0129118328925211</v>
      </c>
    </row>
    <row r="22" spans="1:7" x14ac:dyDescent="0.25">
      <c r="A22" s="15">
        <v>1966</v>
      </c>
      <c r="B22" s="13">
        <v>1302870</v>
      </c>
      <c r="C22" s="13">
        <v>588549</v>
      </c>
      <c r="D22" s="13">
        <v>714321</v>
      </c>
      <c r="E22" s="13">
        <f t="shared" si="0"/>
        <v>291417</v>
      </c>
      <c r="F22" s="30">
        <f t="shared" si="1"/>
        <v>8.7905930752876348E-3</v>
      </c>
      <c r="G22" s="31">
        <f t="shared" si="2"/>
        <v>1.0087905930752876</v>
      </c>
    </row>
    <row r="23" spans="1:7" x14ac:dyDescent="0.25">
      <c r="A23" s="15">
        <v>1967</v>
      </c>
      <c r="B23" s="13">
        <v>1314323</v>
      </c>
      <c r="C23" s="13">
        <v>595864</v>
      </c>
      <c r="D23" s="13">
        <v>718459</v>
      </c>
      <c r="E23" s="13">
        <f t="shared" si="0"/>
        <v>300663</v>
      </c>
      <c r="F23" s="30">
        <f t="shared" si="1"/>
        <v>7.0348004257705299E-3</v>
      </c>
      <c r="G23" s="31">
        <f t="shared" si="2"/>
        <v>1.0070348004257705</v>
      </c>
    </row>
    <row r="24" spans="1:7" x14ac:dyDescent="0.25">
      <c r="A24" s="15">
        <v>1968</v>
      </c>
      <c r="B24" s="13">
        <v>1323569</v>
      </c>
      <c r="C24" s="13">
        <v>601452</v>
      </c>
      <c r="D24" s="13">
        <v>722117</v>
      </c>
      <c r="E24" s="13">
        <f t="shared" si="0"/>
        <v>315952</v>
      </c>
      <c r="F24" s="30">
        <f t="shared" si="1"/>
        <v>1.1551343375373705E-2</v>
      </c>
      <c r="G24" s="31">
        <f t="shared" si="2"/>
        <v>1.0115513433753738</v>
      </c>
    </row>
    <row r="25" spans="1:7" x14ac:dyDescent="0.25">
      <c r="A25" s="15">
        <v>1969</v>
      </c>
      <c r="B25" s="13">
        <v>1338858</v>
      </c>
      <c r="C25" s="13">
        <v>611290</v>
      </c>
      <c r="D25" s="13">
        <v>727568</v>
      </c>
      <c r="E25" s="13">
        <f t="shared" si="0"/>
        <v>328734</v>
      </c>
      <c r="F25" s="30">
        <f t="shared" si="1"/>
        <v>9.5469422448086361E-3</v>
      </c>
      <c r="G25" s="31">
        <f t="shared" si="2"/>
        <v>1.0095469422448087</v>
      </c>
    </row>
    <row r="26" spans="1:7" x14ac:dyDescent="0.25">
      <c r="A26" s="15">
        <v>1970</v>
      </c>
      <c r="B26" s="13">
        <v>1351640</v>
      </c>
      <c r="C26" s="13">
        <v>618455</v>
      </c>
      <c r="D26" s="13">
        <v>733185</v>
      </c>
      <c r="E26" s="13">
        <f t="shared" si="0"/>
        <v>345605</v>
      </c>
      <c r="F26" s="30">
        <f t="shared" si="1"/>
        <v>1.2481873871740996E-2</v>
      </c>
      <c r="G26" s="31">
        <f t="shared" si="2"/>
        <v>1.0124818738717409</v>
      </c>
    </row>
    <row r="27" spans="1:7" x14ac:dyDescent="0.25">
      <c r="A27" s="15">
        <v>1971</v>
      </c>
      <c r="B27" s="13">
        <v>1368511</v>
      </c>
      <c r="C27" s="13">
        <v>626720</v>
      </c>
      <c r="D27" s="13">
        <v>741791</v>
      </c>
      <c r="E27" s="13">
        <f t="shared" si="0"/>
        <v>362493</v>
      </c>
      <c r="F27" s="30">
        <f t="shared" si="1"/>
        <v>1.2340419623956256E-2</v>
      </c>
      <c r="G27" s="31">
        <f t="shared" si="2"/>
        <v>1.0123404196239563</v>
      </c>
    </row>
    <row r="28" spans="1:7" x14ac:dyDescent="0.25">
      <c r="A28" s="15">
        <v>1972</v>
      </c>
      <c r="B28" s="13">
        <v>1385399</v>
      </c>
      <c r="C28" s="13">
        <v>635786</v>
      </c>
      <c r="D28" s="13">
        <v>749613</v>
      </c>
      <c r="E28" s="13">
        <f t="shared" si="0"/>
        <v>376731</v>
      </c>
      <c r="F28" s="30">
        <f t="shared" si="1"/>
        <v>1.0277183684988946E-2</v>
      </c>
      <c r="G28" s="31">
        <f t="shared" si="2"/>
        <v>1.0102771836849889</v>
      </c>
    </row>
    <row r="29" spans="1:7" x14ac:dyDescent="0.25">
      <c r="A29" s="15">
        <v>1973</v>
      </c>
      <c r="B29" s="13">
        <v>1399637</v>
      </c>
      <c r="C29" s="13">
        <v>643439</v>
      </c>
      <c r="D29" s="13">
        <v>756198</v>
      </c>
      <c r="E29" s="13">
        <f t="shared" si="0"/>
        <v>389359</v>
      </c>
      <c r="F29" s="30">
        <f t="shared" si="1"/>
        <v>9.0223393637064459E-3</v>
      </c>
      <c r="G29" s="31">
        <f t="shared" si="2"/>
        <v>1.0090223393637066</v>
      </c>
    </row>
    <row r="30" spans="1:7" x14ac:dyDescent="0.25">
      <c r="A30" s="15">
        <v>1974</v>
      </c>
      <c r="B30" s="13">
        <v>1412265</v>
      </c>
      <c r="C30" s="13">
        <v>650352</v>
      </c>
      <c r="D30" s="13">
        <v>761913</v>
      </c>
      <c r="E30" s="13">
        <f t="shared" si="0"/>
        <v>401167</v>
      </c>
      <c r="F30" s="30">
        <f t="shared" si="1"/>
        <v>8.3610370574927519E-3</v>
      </c>
      <c r="G30" s="31">
        <f t="shared" si="2"/>
        <v>1.0083610370574927</v>
      </c>
    </row>
    <row r="31" spans="1:7" x14ac:dyDescent="0.25">
      <c r="A31" s="15">
        <v>1975</v>
      </c>
      <c r="B31" s="13">
        <v>1424073</v>
      </c>
      <c r="C31" s="13">
        <v>656622</v>
      </c>
      <c r="D31" s="13">
        <v>767451</v>
      </c>
      <c r="E31" s="13">
        <f t="shared" si="0"/>
        <v>411724</v>
      </c>
      <c r="F31" s="30">
        <f t="shared" si="1"/>
        <v>7.4132435626544429E-3</v>
      </c>
      <c r="G31" s="31">
        <f t="shared" si="2"/>
        <v>1.0074132435626544</v>
      </c>
    </row>
    <row r="32" spans="1:7" x14ac:dyDescent="0.25">
      <c r="A32" s="15">
        <v>1976</v>
      </c>
      <c r="B32" s="13">
        <v>1434630</v>
      </c>
      <c r="C32" s="13">
        <v>662555</v>
      </c>
      <c r="D32" s="13">
        <v>772075</v>
      </c>
      <c r="E32" s="13">
        <f t="shared" si="0"/>
        <v>421616</v>
      </c>
      <c r="F32" s="30">
        <f t="shared" si="1"/>
        <v>6.8951576364637574E-3</v>
      </c>
      <c r="G32" s="31">
        <f t="shared" si="2"/>
        <v>1.0068951576364638</v>
      </c>
    </row>
    <row r="33" spans="1:7" x14ac:dyDescent="0.25">
      <c r="A33" s="15">
        <v>1977</v>
      </c>
      <c r="B33" s="13">
        <v>1444522</v>
      </c>
      <c r="C33" s="13">
        <v>667676</v>
      </c>
      <c r="D33" s="13">
        <v>776846</v>
      </c>
      <c r="E33" s="13">
        <f t="shared" si="0"/>
        <v>432994</v>
      </c>
      <c r="F33" s="30">
        <f t="shared" si="1"/>
        <v>7.8766540073463755E-3</v>
      </c>
      <c r="G33" s="31">
        <f t="shared" si="2"/>
        <v>1.0078766540073463</v>
      </c>
    </row>
    <row r="34" spans="1:7" x14ac:dyDescent="0.25">
      <c r="A34" s="15">
        <v>1978</v>
      </c>
      <c r="B34" s="13">
        <v>1455900</v>
      </c>
      <c r="C34" s="13">
        <v>673379</v>
      </c>
      <c r="D34" s="13">
        <v>782521</v>
      </c>
      <c r="E34" s="13">
        <f t="shared" si="0"/>
        <v>441570</v>
      </c>
      <c r="F34" s="30">
        <f t="shared" si="1"/>
        <v>5.890514458410605E-3</v>
      </c>
      <c r="G34" s="31">
        <f t="shared" si="2"/>
        <v>1.0058905144584107</v>
      </c>
    </row>
    <row r="35" spans="1:7" x14ac:dyDescent="0.25">
      <c r="A35" s="15">
        <v>1979</v>
      </c>
      <c r="B35" s="13">
        <v>1464476</v>
      </c>
      <c r="C35" s="13">
        <v>677274</v>
      </c>
      <c r="D35" s="13">
        <v>787202</v>
      </c>
      <c r="E35" s="13">
        <f t="shared" si="0"/>
        <v>449284</v>
      </c>
      <c r="F35" s="30">
        <f t="shared" si="1"/>
        <v>5.2674130542255384E-3</v>
      </c>
      <c r="G35" s="31">
        <f t="shared" si="2"/>
        <v>1.0052674130542256</v>
      </c>
    </row>
    <row r="36" spans="1:7" x14ac:dyDescent="0.25">
      <c r="A36" s="15">
        <v>1980</v>
      </c>
      <c r="B36" s="13">
        <v>1472190</v>
      </c>
      <c r="C36" s="13">
        <v>681573</v>
      </c>
      <c r="D36" s="13">
        <v>790617</v>
      </c>
      <c r="E36" s="13">
        <f t="shared" si="0"/>
        <v>459341</v>
      </c>
      <c r="F36" s="30">
        <f t="shared" si="1"/>
        <v>6.8313193269890432E-3</v>
      </c>
      <c r="G36" s="31">
        <f t="shared" si="2"/>
        <v>1.0068313193269891</v>
      </c>
    </row>
    <row r="37" spans="1:7" x14ac:dyDescent="0.25">
      <c r="A37" s="15">
        <v>1981</v>
      </c>
      <c r="B37" s="13">
        <v>1482247</v>
      </c>
      <c r="C37" s="13">
        <v>686506</v>
      </c>
      <c r="D37" s="13">
        <v>795741</v>
      </c>
      <c r="E37" s="13">
        <f t="shared" si="0"/>
        <v>470179</v>
      </c>
      <c r="F37" s="30">
        <f t="shared" si="1"/>
        <v>7.3118717730580665E-3</v>
      </c>
      <c r="G37" s="31">
        <f t="shared" si="2"/>
        <v>1.007311871773058</v>
      </c>
    </row>
    <row r="38" spans="1:7" x14ac:dyDescent="0.25">
      <c r="A38" s="15">
        <v>1982</v>
      </c>
      <c r="B38" s="13">
        <v>1493085</v>
      </c>
      <c r="C38" s="13">
        <v>692408</v>
      </c>
      <c r="D38" s="13">
        <v>800677</v>
      </c>
      <c r="E38" s="13">
        <f t="shared" si="0"/>
        <v>480837</v>
      </c>
      <c r="F38" s="30">
        <f t="shared" si="1"/>
        <v>7.1382406226035353E-3</v>
      </c>
      <c r="G38" s="31">
        <f t="shared" si="2"/>
        <v>1.0071382406226035</v>
      </c>
    </row>
    <row r="39" spans="1:7" x14ac:dyDescent="0.25">
      <c r="A39" s="15">
        <v>1983</v>
      </c>
      <c r="B39" s="13">
        <v>1503743</v>
      </c>
      <c r="C39" s="13">
        <v>697982</v>
      </c>
      <c r="D39" s="13">
        <v>805761</v>
      </c>
      <c r="E39" s="13">
        <f t="shared" si="0"/>
        <v>490841</v>
      </c>
      <c r="F39" s="30">
        <f t="shared" si="1"/>
        <v>6.6527325480484362E-3</v>
      </c>
      <c r="G39" s="31">
        <f t="shared" si="2"/>
        <v>1.0066527325480485</v>
      </c>
    </row>
    <row r="40" spans="1:7" x14ac:dyDescent="0.25">
      <c r="A40" s="15">
        <v>1984</v>
      </c>
      <c r="B40" s="13">
        <v>1513747</v>
      </c>
      <c r="C40" s="13">
        <v>703214</v>
      </c>
      <c r="D40" s="13">
        <v>810533</v>
      </c>
      <c r="E40" s="13">
        <f t="shared" si="0"/>
        <v>500580</v>
      </c>
      <c r="F40" s="30">
        <f t="shared" si="1"/>
        <v>6.4337039148549919E-3</v>
      </c>
      <c r="G40" s="31">
        <f t="shared" si="2"/>
        <v>1.006433703914855</v>
      </c>
    </row>
    <row r="41" spans="1:7" x14ac:dyDescent="0.25">
      <c r="A41" s="15">
        <v>1985</v>
      </c>
      <c r="B41" s="13">
        <v>1523486</v>
      </c>
      <c r="C41" s="13">
        <v>708088</v>
      </c>
      <c r="D41" s="13">
        <v>815398</v>
      </c>
      <c r="E41" s="13">
        <f t="shared" si="0"/>
        <v>511170</v>
      </c>
      <c r="F41" s="30">
        <f t="shared" si="1"/>
        <v>6.9511633188621361E-3</v>
      </c>
      <c r="G41" s="31">
        <f t="shared" si="2"/>
        <v>1.0069511633188621</v>
      </c>
    </row>
    <row r="42" spans="1:7" x14ac:dyDescent="0.25">
      <c r="A42" s="15">
        <v>1986</v>
      </c>
      <c r="B42" s="13">
        <v>1534076</v>
      </c>
      <c r="C42" s="13">
        <v>713979</v>
      </c>
      <c r="D42" s="13">
        <v>820097</v>
      </c>
      <c r="E42" s="13">
        <f t="shared" si="0"/>
        <v>523398</v>
      </c>
      <c r="F42" s="30">
        <f t="shared" si="1"/>
        <v>7.9709219099966359E-3</v>
      </c>
      <c r="G42" s="31">
        <f t="shared" si="2"/>
        <v>1.0079709219099966</v>
      </c>
    </row>
    <row r="43" spans="1:7" x14ac:dyDescent="0.25">
      <c r="A43" s="15">
        <v>1987</v>
      </c>
      <c r="B43" s="13">
        <v>1546304</v>
      </c>
      <c r="C43" s="13">
        <v>720578</v>
      </c>
      <c r="D43" s="13">
        <v>825726</v>
      </c>
      <c r="E43" s="13">
        <f t="shared" si="0"/>
        <v>535231</v>
      </c>
      <c r="F43" s="30">
        <f t="shared" si="1"/>
        <v>7.6524409171805806E-3</v>
      </c>
      <c r="G43" s="31">
        <f t="shared" si="2"/>
        <v>1.0076524409171805</v>
      </c>
    </row>
    <row r="44" spans="1:7" x14ac:dyDescent="0.25">
      <c r="A44" s="15">
        <v>1988</v>
      </c>
      <c r="B44" s="13">
        <v>1558137</v>
      </c>
      <c r="C44" s="13">
        <v>727183</v>
      </c>
      <c r="D44" s="13">
        <v>830954</v>
      </c>
      <c r="E44" s="13">
        <f t="shared" si="0"/>
        <v>542756</v>
      </c>
      <c r="F44" s="30">
        <f t="shared" si="1"/>
        <v>4.8294854688644192E-3</v>
      </c>
      <c r="G44" s="31">
        <f t="shared" si="2"/>
        <v>1.0048294854688644</v>
      </c>
    </row>
    <row r="45" spans="1:7" x14ac:dyDescent="0.25">
      <c r="A45" s="15">
        <v>1989</v>
      </c>
      <c r="B45" s="13">
        <v>1565662</v>
      </c>
      <c r="C45" s="13">
        <v>731392</v>
      </c>
      <c r="D45" s="13">
        <v>834270</v>
      </c>
      <c r="E45" s="13">
        <f t="shared" si="0"/>
        <v>547693</v>
      </c>
      <c r="F45" s="30">
        <f t="shared" si="1"/>
        <v>3.1532987324211737E-3</v>
      </c>
      <c r="G45" s="31">
        <f t="shared" si="2"/>
        <v>1.0031532987324212</v>
      </c>
    </row>
    <row r="46" spans="1:7" x14ac:dyDescent="0.25">
      <c r="A46" s="15">
        <v>1990</v>
      </c>
      <c r="B46" s="13">
        <v>1570599</v>
      </c>
      <c r="C46" s="13">
        <v>734538</v>
      </c>
      <c r="D46" s="13">
        <v>836061</v>
      </c>
      <c r="E46" s="13">
        <f t="shared" si="0"/>
        <v>544843</v>
      </c>
      <c r="F46" s="30">
        <f t="shared" si="1"/>
        <v>-1.8145943044660031E-3</v>
      </c>
      <c r="G46" s="31">
        <f t="shared" si="2"/>
        <v>0.99818540569553404</v>
      </c>
    </row>
    <row r="47" spans="1:7" x14ac:dyDescent="0.25">
      <c r="A47" s="15">
        <v>1991</v>
      </c>
      <c r="B47" s="13">
        <v>1567749</v>
      </c>
      <c r="C47" s="13">
        <v>733549</v>
      </c>
      <c r="D47" s="13">
        <v>834200</v>
      </c>
      <c r="E47" s="13">
        <f t="shared" si="0"/>
        <v>531972</v>
      </c>
      <c r="F47" s="30">
        <f t="shared" si="1"/>
        <v>-8.2098601242928549E-3</v>
      </c>
      <c r="G47" s="31">
        <f t="shared" si="2"/>
        <v>0.99179013987570719</v>
      </c>
    </row>
    <row r="48" spans="1:7" x14ac:dyDescent="0.25">
      <c r="A48" s="15">
        <v>1992</v>
      </c>
      <c r="B48" s="13">
        <v>1554878</v>
      </c>
      <c r="C48" s="13">
        <v>726755</v>
      </c>
      <c r="D48" s="13">
        <v>828123</v>
      </c>
      <c r="E48" s="13">
        <f t="shared" si="0"/>
        <v>488397</v>
      </c>
      <c r="F48" s="30">
        <f t="shared" si="1"/>
        <v>-2.8024706761559427E-2</v>
      </c>
      <c r="G48" s="31">
        <f t="shared" si="2"/>
        <v>0.97197529323844056</v>
      </c>
    </row>
    <row r="49" spans="1:7" x14ac:dyDescent="0.25">
      <c r="A49" s="15">
        <v>1993</v>
      </c>
      <c r="B49" s="13">
        <v>1511303</v>
      </c>
      <c r="C49" s="13">
        <v>703305</v>
      </c>
      <c r="D49" s="13">
        <v>807998</v>
      </c>
      <c r="E49" s="13">
        <f t="shared" si="0"/>
        <v>454046</v>
      </c>
      <c r="F49" s="30">
        <f t="shared" si="1"/>
        <v>-2.2729393113095124E-2</v>
      </c>
      <c r="G49" s="31">
        <f t="shared" si="2"/>
        <v>0.97727060688690492</v>
      </c>
    </row>
    <row r="50" spans="1:7" x14ac:dyDescent="0.25">
      <c r="A50" s="15">
        <v>1994</v>
      </c>
      <c r="B50" s="13">
        <v>1476952</v>
      </c>
      <c r="C50" s="13">
        <v>686000</v>
      </c>
      <c r="D50" s="13">
        <v>790952</v>
      </c>
      <c r="E50" s="13">
        <f t="shared" si="0"/>
        <v>425169</v>
      </c>
      <c r="F50" s="30">
        <f t="shared" si="1"/>
        <v>-1.9551752528179655E-2</v>
      </c>
      <c r="G50" s="31">
        <f t="shared" si="2"/>
        <v>0.98044824747182036</v>
      </c>
    </row>
    <row r="51" spans="1:7" x14ac:dyDescent="0.25">
      <c r="A51" s="15">
        <v>1995</v>
      </c>
      <c r="B51" s="13">
        <v>1448075</v>
      </c>
      <c r="C51" s="13">
        <v>671264</v>
      </c>
      <c r="D51" s="13">
        <v>776811</v>
      </c>
      <c r="E51" s="13">
        <f t="shared" si="0"/>
        <v>402286</v>
      </c>
      <c r="F51" s="30">
        <f t="shared" si="1"/>
        <v>-1.580235830326468E-2</v>
      </c>
      <c r="G51" s="31">
        <f t="shared" si="2"/>
        <v>0.98419764169673529</v>
      </c>
    </row>
    <row r="52" spans="1:7" x14ac:dyDescent="0.25">
      <c r="A52" s="15">
        <v>1996</v>
      </c>
      <c r="B52" s="13">
        <v>1425192</v>
      </c>
      <c r="C52" s="13">
        <v>659355</v>
      </c>
      <c r="D52" s="13">
        <v>765837</v>
      </c>
      <c r="E52" s="13">
        <f t="shared" si="0"/>
        <v>383090</v>
      </c>
      <c r="F52" s="30">
        <f t="shared" si="1"/>
        <v>-1.3469062414046669E-2</v>
      </c>
      <c r="G52" s="31">
        <f t="shared" si="2"/>
        <v>0.98653093758595334</v>
      </c>
    </row>
    <row r="53" spans="1:7" x14ac:dyDescent="0.25">
      <c r="A53" s="15">
        <v>1997</v>
      </c>
      <c r="B53" s="13">
        <v>1405996</v>
      </c>
      <c r="C53" s="13">
        <v>649490</v>
      </c>
      <c r="D53" s="13">
        <v>756506</v>
      </c>
      <c r="E53" s="13">
        <f t="shared" si="0"/>
        <v>370168</v>
      </c>
      <c r="F53" s="30">
        <f t="shared" si="1"/>
        <v>-9.1906378112028772E-3</v>
      </c>
      <c r="G53" s="31">
        <f t="shared" si="2"/>
        <v>0.99080936218879712</v>
      </c>
    </row>
    <row r="54" spans="1:7" x14ac:dyDescent="0.25">
      <c r="A54" s="15">
        <v>1998</v>
      </c>
      <c r="B54" s="13">
        <v>1393074</v>
      </c>
      <c r="C54" s="13">
        <v>642999</v>
      </c>
      <c r="D54" s="13">
        <v>750075</v>
      </c>
      <c r="E54" s="13">
        <f t="shared" si="0"/>
        <v>356331</v>
      </c>
      <c r="F54" s="30">
        <f t="shared" si="1"/>
        <v>-9.9327099637205197E-3</v>
      </c>
      <c r="G54" s="31">
        <f t="shared" si="2"/>
        <v>0.99006729003627947</v>
      </c>
    </row>
    <row r="55" spans="1:7" x14ac:dyDescent="0.25">
      <c r="A55" s="15">
        <v>1999</v>
      </c>
      <c r="B55" s="13">
        <v>1379237</v>
      </c>
      <c r="C55" s="13">
        <v>636259</v>
      </c>
      <c r="D55" s="13">
        <v>742978</v>
      </c>
      <c r="E55" s="13">
        <f t="shared" si="0"/>
        <v>378344</v>
      </c>
      <c r="F55" s="30">
        <f t="shared" si="1"/>
        <v>1.5960273687553334E-2</v>
      </c>
      <c r="G55" s="31">
        <f t="shared" si="2"/>
        <v>1.0159602736875533</v>
      </c>
    </row>
    <row r="56" spans="1:7" x14ac:dyDescent="0.25">
      <c r="A56" s="15">
        <v>2000</v>
      </c>
      <c r="B56" s="13">
        <v>1401250</v>
      </c>
      <c r="C56" s="13">
        <v>653080</v>
      </c>
      <c r="D56" s="13">
        <v>748170</v>
      </c>
      <c r="E56" s="13">
        <f t="shared" si="0"/>
        <v>369814</v>
      </c>
      <c r="F56" s="30">
        <f t="shared" si="1"/>
        <v>-6.0874219446922393E-3</v>
      </c>
      <c r="G56" s="31">
        <f t="shared" si="2"/>
        <v>0.99391257805530775</v>
      </c>
    </row>
    <row r="57" spans="1:7" x14ac:dyDescent="0.25">
      <c r="A57" s="15">
        <v>2001</v>
      </c>
      <c r="B57" s="13">
        <v>1392720</v>
      </c>
      <c r="C57" s="13">
        <v>649070</v>
      </c>
      <c r="D57" s="13">
        <v>743650</v>
      </c>
      <c r="E57" s="13">
        <f t="shared" si="0"/>
        <v>360604</v>
      </c>
      <c r="F57" s="30">
        <f t="shared" si="1"/>
        <v>-6.6129588144063414E-3</v>
      </c>
      <c r="G57" s="31">
        <f t="shared" si="2"/>
        <v>0.99338704118559362</v>
      </c>
    </row>
    <row r="58" spans="1:7" x14ac:dyDescent="0.25">
      <c r="A58" s="15">
        <v>2002</v>
      </c>
      <c r="B58" s="13">
        <v>1383510</v>
      </c>
      <c r="C58" s="13">
        <v>644300</v>
      </c>
      <c r="D58" s="13">
        <v>739210</v>
      </c>
      <c r="E58" s="13">
        <f t="shared" si="0"/>
        <v>352284</v>
      </c>
      <c r="F58" s="30">
        <f t="shared" si="1"/>
        <v>-6.0136898179268669E-3</v>
      </c>
      <c r="G58" s="31">
        <f t="shared" si="2"/>
        <v>0.99398631018207317</v>
      </c>
    </row>
    <row r="59" spans="1:7" x14ac:dyDescent="0.25">
      <c r="A59" s="15">
        <v>2003</v>
      </c>
      <c r="B59" s="13">
        <v>1375190</v>
      </c>
      <c r="C59" s="13">
        <v>639990</v>
      </c>
      <c r="D59" s="13">
        <v>735200</v>
      </c>
      <c r="E59" s="13">
        <f t="shared" si="0"/>
        <v>343344</v>
      </c>
      <c r="F59" s="30">
        <f t="shared" si="1"/>
        <v>-6.5009198728902913E-3</v>
      </c>
      <c r="G59" s="31">
        <f t="shared" si="2"/>
        <v>0.99349908012710975</v>
      </c>
    </row>
    <row r="60" spans="1:7" x14ac:dyDescent="0.25">
      <c r="A60" s="15">
        <v>2004</v>
      </c>
      <c r="B60" s="13">
        <v>1366250</v>
      </c>
      <c r="C60" s="13">
        <v>635450</v>
      </c>
      <c r="D60" s="13">
        <v>730800</v>
      </c>
      <c r="E60" s="13">
        <f t="shared" si="0"/>
        <v>335944</v>
      </c>
      <c r="F60" s="30">
        <f t="shared" si="1"/>
        <v>-5.4162854528819766E-3</v>
      </c>
      <c r="G60" s="31">
        <f t="shared" si="2"/>
        <v>0.99458371454711803</v>
      </c>
    </row>
    <row r="61" spans="1:7" x14ac:dyDescent="0.25">
      <c r="A61" s="15">
        <v>2005</v>
      </c>
      <c r="B61" s="13">
        <v>1358850</v>
      </c>
      <c r="C61" s="13">
        <v>631710</v>
      </c>
      <c r="D61" s="13">
        <v>727140</v>
      </c>
      <c r="E61" s="13">
        <f t="shared" si="0"/>
        <v>327794</v>
      </c>
      <c r="F61" s="30">
        <f t="shared" si="1"/>
        <v>-5.9977186591603192E-3</v>
      </c>
      <c r="G61" s="31">
        <f t="shared" si="2"/>
        <v>0.99400228134083968</v>
      </c>
    </row>
    <row r="62" spans="1:7" x14ac:dyDescent="0.25">
      <c r="A62" s="15">
        <v>2006</v>
      </c>
      <c r="B62" s="13">
        <v>1350700</v>
      </c>
      <c r="C62" s="13">
        <v>627930</v>
      </c>
      <c r="D62" s="13">
        <v>722770</v>
      </c>
      <c r="E62" s="13">
        <f t="shared" si="0"/>
        <v>320014</v>
      </c>
      <c r="F62" s="30">
        <f t="shared" si="1"/>
        <v>-5.7599763085807356E-3</v>
      </c>
      <c r="G62" s="31">
        <f t="shared" si="2"/>
        <v>0.99424002369141928</v>
      </c>
    </row>
    <row r="63" spans="1:7" x14ac:dyDescent="0.25">
      <c r="A63" s="15">
        <v>2007</v>
      </c>
      <c r="B63" s="13">
        <v>1342920</v>
      </c>
      <c r="C63" s="13">
        <v>624260</v>
      </c>
      <c r="D63" s="13">
        <v>718660</v>
      </c>
      <c r="E63" s="13">
        <f t="shared" si="0"/>
        <v>315534</v>
      </c>
      <c r="F63" s="30">
        <f t="shared" si="1"/>
        <v>-3.3360140589163913E-3</v>
      </c>
      <c r="G63" s="31">
        <f t="shared" si="2"/>
        <v>0.99666398594108363</v>
      </c>
    </row>
    <row r="64" spans="1:7" x14ac:dyDescent="0.25">
      <c r="A64" s="15">
        <v>2008</v>
      </c>
      <c r="B64" s="13">
        <v>1338440</v>
      </c>
      <c r="C64" s="13">
        <v>622050</v>
      </c>
      <c r="D64" s="13">
        <v>716390</v>
      </c>
      <c r="E64" s="13">
        <f t="shared" si="0"/>
        <v>312834</v>
      </c>
      <c r="F64" s="30">
        <f t="shared" si="1"/>
        <v>-2.0172738411882488E-3</v>
      </c>
      <c r="G64" s="31">
        <f t="shared" si="2"/>
        <v>0.99798272615881178</v>
      </c>
    </row>
    <row r="65" spans="1:7" x14ac:dyDescent="0.25">
      <c r="A65" s="15">
        <v>2009</v>
      </c>
      <c r="B65" s="13">
        <v>1335740</v>
      </c>
      <c r="C65" s="13">
        <v>621320</v>
      </c>
      <c r="D65" s="13">
        <v>714420</v>
      </c>
      <c r="E65" s="13">
        <f t="shared" si="0"/>
        <v>310384</v>
      </c>
      <c r="F65" s="30">
        <f t="shared" si="1"/>
        <v>-1.8341892883345561E-3</v>
      </c>
      <c r="G65" s="31">
        <f t="shared" si="2"/>
        <v>0.99816581071166544</v>
      </c>
    </row>
    <row r="66" spans="1:7" x14ac:dyDescent="0.25">
      <c r="A66" s="15">
        <v>2010</v>
      </c>
      <c r="B66" s="13">
        <v>1333290</v>
      </c>
      <c r="C66" s="13">
        <v>620800</v>
      </c>
      <c r="D66" s="13">
        <v>712490</v>
      </c>
      <c r="E66" s="13">
        <f t="shared" si="0"/>
        <v>306754</v>
      </c>
      <c r="F66" s="30">
        <f t="shared" si="1"/>
        <v>-2.722588484125734E-3</v>
      </c>
      <c r="G66" s="31">
        <f t="shared" si="2"/>
        <v>0.99727741151587423</v>
      </c>
    </row>
    <row r="67" spans="1:7" x14ac:dyDescent="0.25">
      <c r="A67" s="15">
        <v>2011</v>
      </c>
      <c r="B67" s="13">
        <v>1329660</v>
      </c>
      <c r="C67" s="13">
        <v>619700</v>
      </c>
      <c r="D67" s="13">
        <v>709960</v>
      </c>
      <c r="E67" s="13">
        <f t="shared" si="0"/>
        <v>302311</v>
      </c>
      <c r="F67" s="30">
        <f t="shared" si="1"/>
        <v>-3.3414557104823788E-3</v>
      </c>
      <c r="G67" s="31">
        <f t="shared" si="2"/>
        <v>0.99665854428951761</v>
      </c>
    </row>
    <row r="68" spans="1:7" x14ac:dyDescent="0.25">
      <c r="A68" s="15">
        <v>2012</v>
      </c>
      <c r="B68" s="13">
        <v>1325217</v>
      </c>
      <c r="C68" s="13">
        <v>618138</v>
      </c>
      <c r="D68" s="13">
        <v>707079</v>
      </c>
      <c r="E68" s="13">
        <f t="shared" si="0"/>
        <v>297268</v>
      </c>
      <c r="F68" s="30">
        <f t="shared" si="1"/>
        <v>-3.8054145094727882E-3</v>
      </c>
      <c r="G68" s="31">
        <f t="shared" si="2"/>
        <v>0.9961945854905272</v>
      </c>
    </row>
    <row r="69" spans="1:7" x14ac:dyDescent="0.25">
      <c r="A69" s="15">
        <v>2013</v>
      </c>
      <c r="B69" s="13">
        <v>1320174</v>
      </c>
      <c r="C69" s="13">
        <v>616167</v>
      </c>
      <c r="D69" s="13">
        <v>704007</v>
      </c>
      <c r="E69" s="13">
        <f t="shared" si="0"/>
        <v>292913</v>
      </c>
      <c r="F69" s="30">
        <f t="shared" si="1"/>
        <v>-3.2988075814248726E-3</v>
      </c>
      <c r="G69" s="31">
        <f t="shared" si="2"/>
        <v>0.99670119241857513</v>
      </c>
    </row>
    <row r="70" spans="1:7" x14ac:dyDescent="0.25">
      <c r="A70" s="15">
        <v>2014</v>
      </c>
      <c r="B70" s="13">
        <v>1315819</v>
      </c>
      <c r="C70" s="13">
        <v>614919</v>
      </c>
      <c r="D70" s="13">
        <v>700900</v>
      </c>
      <c r="E70" s="13">
        <f t="shared" si="0"/>
        <v>290365</v>
      </c>
      <c r="F70" s="30">
        <f t="shared" si="1"/>
        <v>-1.9364365463638996E-3</v>
      </c>
      <c r="G70" s="31">
        <f t="shared" si="2"/>
        <v>0.99806356345363612</v>
      </c>
    </row>
    <row r="71" spans="1:7" x14ac:dyDescent="0.25">
      <c r="A71" s="15">
        <v>2015</v>
      </c>
      <c r="B71" s="13">
        <v>1313271</v>
      </c>
      <c r="C71" s="13">
        <v>614389</v>
      </c>
      <c r="D71" s="13">
        <v>698882</v>
      </c>
      <c r="E71" s="13">
        <f t="shared" ref="E71:E76" si="3">B72-$B$6</f>
        <v>293038</v>
      </c>
      <c r="F71" s="30">
        <f t="shared" ref="F71:F76" si="4">(B72-B71)/B71</f>
        <v>2.0353757906783902E-3</v>
      </c>
      <c r="G71" s="31">
        <f t="shared" ref="G71:G76" si="5">B72/B71</f>
        <v>1.0020353757906784</v>
      </c>
    </row>
    <row r="72" spans="1:7" x14ac:dyDescent="0.25">
      <c r="A72" s="15">
        <v>2016</v>
      </c>
      <c r="B72" s="13">
        <v>1315944</v>
      </c>
      <c r="C72" s="13">
        <v>616708</v>
      </c>
      <c r="D72" s="13">
        <v>699236</v>
      </c>
      <c r="E72" s="13">
        <f t="shared" si="3"/>
        <v>292729</v>
      </c>
      <c r="F72" s="30">
        <f t="shared" si="4"/>
        <v>-2.3481242362896902E-4</v>
      </c>
      <c r="G72" s="31">
        <f t="shared" si="5"/>
        <v>0.99976518757637101</v>
      </c>
    </row>
    <row r="73" spans="1:7" x14ac:dyDescent="0.25">
      <c r="A73" s="15">
        <v>2017</v>
      </c>
      <c r="B73" s="13">
        <v>1315635</v>
      </c>
      <c r="C73" s="13">
        <v>617538</v>
      </c>
      <c r="D73" s="13">
        <v>698097</v>
      </c>
      <c r="E73" s="13">
        <f t="shared" si="3"/>
        <v>296227</v>
      </c>
      <c r="F73" s="30">
        <f t="shared" si="4"/>
        <v>2.6587921421974939E-3</v>
      </c>
      <c r="G73" s="31">
        <f t="shared" si="5"/>
        <v>1.0026587921421974</v>
      </c>
    </row>
    <row r="74" spans="1:7" x14ac:dyDescent="0.25">
      <c r="A74" s="15">
        <v>2018</v>
      </c>
      <c r="B74" s="13">
        <v>1319133</v>
      </c>
      <c r="C74" s="13">
        <v>621084</v>
      </c>
      <c r="D74" s="13">
        <v>698049</v>
      </c>
      <c r="E74" s="13">
        <f t="shared" si="3"/>
        <v>301914</v>
      </c>
      <c r="F74" s="30">
        <f t="shared" si="4"/>
        <v>4.3111649848802209E-3</v>
      </c>
      <c r="G74" s="31">
        <f t="shared" si="5"/>
        <v>1.0043111649848802</v>
      </c>
    </row>
    <row r="75" spans="1:7" x14ac:dyDescent="0.25">
      <c r="A75" s="15">
        <v>2019</v>
      </c>
      <c r="B75" s="13">
        <v>1324820</v>
      </c>
      <c r="C75" s="13">
        <v>625635</v>
      </c>
      <c r="D75" s="13">
        <v>699185</v>
      </c>
      <c r="E75" s="13">
        <f t="shared" si="3"/>
        <v>306070</v>
      </c>
      <c r="F75" s="30">
        <f t="shared" si="4"/>
        <v>3.1370299361422683E-3</v>
      </c>
      <c r="G75" s="31">
        <f t="shared" si="5"/>
        <v>1.0031370299361422</v>
      </c>
    </row>
    <row r="76" spans="1:7" x14ac:dyDescent="0.25">
      <c r="A76" s="15">
        <v>2020</v>
      </c>
      <c r="B76" s="13">
        <v>1328976</v>
      </c>
      <c r="C76" s="13">
        <v>629277</v>
      </c>
      <c r="D76" s="13">
        <v>699699</v>
      </c>
      <c r="E76" s="13">
        <f t="shared" si="3"/>
        <v>306554</v>
      </c>
      <c r="F76" s="30">
        <f t="shared" si="4"/>
        <v>3.6419017348695535E-4</v>
      </c>
      <c r="G76" s="31">
        <f t="shared" si="5"/>
        <v>1.000364190173487</v>
      </c>
    </row>
    <row r="77" spans="1:7" x14ac:dyDescent="0.25">
      <c r="A77" s="15">
        <v>2021</v>
      </c>
      <c r="B77" s="13">
        <v>1329460</v>
      </c>
      <c r="C77" s="14" t="s">
        <v>135</v>
      </c>
      <c r="D77" s="14" t="s">
        <v>135</v>
      </c>
      <c r="E77" s="13"/>
      <c r="F77" s="30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B19:F22"/>
  <sheetViews>
    <sheetView zoomScale="175" zoomScaleNormal="175" workbookViewId="0">
      <selection activeCell="B21" sqref="B21"/>
    </sheetView>
  </sheetViews>
  <sheetFormatPr defaultRowHeight="15" x14ac:dyDescent="0.25"/>
  <cols>
    <col min="2" max="2" width="12.7109375" customWidth="1"/>
    <col min="3" max="3" width="25.140625" customWidth="1"/>
    <col min="4" max="4" width="12.5703125" customWidth="1"/>
    <col min="5" max="5" width="14.140625" customWidth="1"/>
    <col min="6" max="6" width="10.28515625" customWidth="1"/>
  </cols>
  <sheetData>
    <row r="19" spans="2:6" x14ac:dyDescent="0.25">
      <c r="C19" t="str">
        <f ca="1">_xlfn.FORMULATEXT(C21)</f>
        <v>=XLOOKUP([@Artikkel];Artikkel;Nimetus)</v>
      </c>
      <c r="F19" t="str">
        <f ca="1">_xlfn.FORMULATEXT(F21)</f>
        <v>=[@Hind]*[@Arv]</v>
      </c>
    </row>
    <row r="20" spans="2:6" x14ac:dyDescent="0.25">
      <c r="B20" t="s">
        <v>1</v>
      </c>
      <c r="C20" t="s">
        <v>2</v>
      </c>
      <c r="D20" t="s">
        <v>214</v>
      </c>
      <c r="E20" t="s">
        <v>215</v>
      </c>
      <c r="F20" t="s">
        <v>216</v>
      </c>
    </row>
    <row r="21" spans="2:6" x14ac:dyDescent="0.25">
      <c r="B21">
        <v>308050</v>
      </c>
      <c r="C21" t="str">
        <f>_xlfn.XLOOKUP(Table1[[#This Row],[Artikkel]],Artikkel,Nimetus)</f>
        <v>Bosto riis 1kg 8*125g</v>
      </c>
      <c r="D21">
        <v>35</v>
      </c>
      <c r="E21">
        <f>_xlfn.XLOOKUP(Table1[[#This Row],[Artikkel]],Artikkel,Hind_käibemaksuga)</f>
        <v>9.9599999999999991</v>
      </c>
      <c r="F21">
        <f>Table1[[#This Row],[Hind]]*Table1[[#This Row],[Arv]]</f>
        <v>348.59999999999997</v>
      </c>
    </row>
    <row r="22" spans="2:6" x14ac:dyDescent="0.25">
      <c r="B22">
        <v>305117</v>
      </c>
      <c r="C22" t="str">
        <f>_xlfn.XLOOKUP(Table1[[#This Row],[Artikkel]],Artikkel,Nimetus)</f>
        <v>BV Makar. Vermicelli 500g</v>
      </c>
      <c r="D22">
        <v>121</v>
      </c>
      <c r="E22">
        <f>_xlfn.XLOOKUP(Table1[[#This Row],[Artikkel]],Artikkel,Hind_käibemaksuga)</f>
        <v>2.9699999999999998</v>
      </c>
      <c r="F22">
        <f>Table1[[#This Row],[Hind]]*Table1[[#This Row],[Arv]]</f>
        <v>359.36999999999995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</sheetPr>
  <dimension ref="B2:G120"/>
  <sheetViews>
    <sheetView tabSelected="1" workbookViewId="0">
      <selection activeCell="G39" sqref="G39"/>
    </sheetView>
  </sheetViews>
  <sheetFormatPr defaultColWidth="9.140625" defaultRowHeight="15" x14ac:dyDescent="0.2"/>
  <cols>
    <col min="1" max="1" width="3.85546875" style="2" customWidth="1"/>
    <col min="2" max="2" width="11.140625" style="2" customWidth="1"/>
    <col min="3" max="3" width="44.140625" style="2" bestFit="1" customWidth="1"/>
    <col min="4" max="4" width="20.5703125" style="2" customWidth="1"/>
    <col min="5" max="16384" width="9.140625" style="2"/>
  </cols>
  <sheetData>
    <row r="2" spans="2:7" ht="18" x14ac:dyDescent="0.25">
      <c r="B2" s="1" t="s">
        <v>0</v>
      </c>
    </row>
    <row r="4" spans="2:7" ht="40.5" customHeight="1" thickBot="1" x14ac:dyDescent="0.3">
      <c r="B4" s="3" t="s">
        <v>1</v>
      </c>
      <c r="C4" s="3" t="s">
        <v>2</v>
      </c>
      <c r="D4" s="4" t="s">
        <v>3</v>
      </c>
      <c r="F4" s="5"/>
      <c r="G4" s="5"/>
    </row>
    <row r="5" spans="2:7" x14ac:dyDescent="0.2">
      <c r="B5" s="2">
        <v>212042</v>
      </c>
      <c r="C5" s="2" t="s">
        <v>4</v>
      </c>
      <c r="D5" s="2">
        <v>5.37</v>
      </c>
    </row>
    <row r="6" spans="2:7" x14ac:dyDescent="0.2">
      <c r="B6" s="2">
        <v>212012</v>
      </c>
      <c r="C6" s="2" t="s">
        <v>5</v>
      </c>
      <c r="D6" s="2">
        <v>5.34</v>
      </c>
    </row>
    <row r="7" spans="2:7" x14ac:dyDescent="0.2">
      <c r="B7" s="2">
        <v>212013</v>
      </c>
      <c r="C7" s="2" t="s">
        <v>6</v>
      </c>
      <c r="D7" s="2">
        <v>5.49</v>
      </c>
    </row>
    <row r="8" spans="2:7" x14ac:dyDescent="0.2">
      <c r="B8" s="2">
        <v>212014</v>
      </c>
      <c r="C8" s="2" t="s">
        <v>7</v>
      </c>
      <c r="D8" s="2">
        <v>5.49</v>
      </c>
    </row>
    <row r="9" spans="2:7" x14ac:dyDescent="0.2">
      <c r="B9" s="2">
        <v>212017</v>
      </c>
      <c r="C9" s="2" t="s">
        <v>8</v>
      </c>
      <c r="D9" s="2">
        <v>5.4</v>
      </c>
    </row>
    <row r="10" spans="2:7" x14ac:dyDescent="0.2">
      <c r="B10" s="2">
        <v>208014</v>
      </c>
      <c r="C10" s="2" t="s">
        <v>9</v>
      </c>
      <c r="D10" s="2">
        <v>4.0200000000000005</v>
      </c>
    </row>
    <row r="11" spans="2:7" x14ac:dyDescent="0.2">
      <c r="B11" s="2">
        <v>214103</v>
      </c>
      <c r="C11" s="2" t="s">
        <v>10</v>
      </c>
      <c r="D11" s="2">
        <v>8.07</v>
      </c>
    </row>
    <row r="12" spans="2:7" x14ac:dyDescent="0.2">
      <c r="B12" s="2">
        <v>214104</v>
      </c>
      <c r="C12" s="2" t="s">
        <v>11</v>
      </c>
      <c r="D12" s="2">
        <v>8.07</v>
      </c>
    </row>
    <row r="13" spans="2:7" x14ac:dyDescent="0.2">
      <c r="B13" s="2">
        <v>214105</v>
      </c>
      <c r="C13" s="2" t="s">
        <v>12</v>
      </c>
      <c r="D13" s="2">
        <v>8.07</v>
      </c>
    </row>
    <row r="14" spans="2:7" x14ac:dyDescent="0.2">
      <c r="B14" s="2">
        <v>208041</v>
      </c>
      <c r="C14" s="2" t="s">
        <v>13</v>
      </c>
      <c r="D14" s="2">
        <v>3.75</v>
      </c>
    </row>
    <row r="15" spans="2:7" x14ac:dyDescent="0.2">
      <c r="B15" s="2">
        <v>308050</v>
      </c>
      <c r="C15" s="2" t="s">
        <v>14</v>
      </c>
      <c r="D15" s="2">
        <v>9.9599999999999991</v>
      </c>
    </row>
    <row r="16" spans="2:7" x14ac:dyDescent="0.2">
      <c r="B16" s="2">
        <v>308010</v>
      </c>
      <c r="C16" s="2" t="s">
        <v>15</v>
      </c>
      <c r="D16" s="2">
        <v>5.16</v>
      </c>
    </row>
    <row r="17" spans="2:4" x14ac:dyDescent="0.2">
      <c r="B17" s="2">
        <v>308030</v>
      </c>
      <c r="C17" s="2" t="s">
        <v>16</v>
      </c>
      <c r="D17" s="2">
        <v>9.42</v>
      </c>
    </row>
    <row r="18" spans="2:4" x14ac:dyDescent="0.2">
      <c r="B18" s="2">
        <v>308028</v>
      </c>
      <c r="C18" s="2" t="s">
        <v>17</v>
      </c>
      <c r="D18" s="2">
        <v>5.5200000000000005</v>
      </c>
    </row>
    <row r="19" spans="2:4" x14ac:dyDescent="0.2">
      <c r="B19" s="2">
        <v>308013</v>
      </c>
      <c r="C19" s="2" t="s">
        <v>18</v>
      </c>
      <c r="D19" s="2">
        <v>8.58</v>
      </c>
    </row>
    <row r="20" spans="2:4" x14ac:dyDescent="0.2">
      <c r="B20" s="2">
        <v>308059</v>
      </c>
      <c r="C20" s="2" t="s">
        <v>19</v>
      </c>
      <c r="D20" s="2">
        <v>2.0699999999999998</v>
      </c>
    </row>
    <row r="21" spans="2:4" x14ac:dyDescent="0.2">
      <c r="B21" s="2">
        <v>308029</v>
      </c>
      <c r="C21" s="2" t="s">
        <v>20</v>
      </c>
      <c r="D21" s="2">
        <v>3.87</v>
      </c>
    </row>
    <row r="22" spans="2:4" x14ac:dyDescent="0.2">
      <c r="B22" s="2">
        <v>308021</v>
      </c>
      <c r="C22" s="2" t="s">
        <v>21</v>
      </c>
      <c r="D22" s="2">
        <v>5.04</v>
      </c>
    </row>
    <row r="23" spans="2:4" x14ac:dyDescent="0.2">
      <c r="B23" s="2">
        <v>306001</v>
      </c>
      <c r="C23" s="2" t="s">
        <v>22</v>
      </c>
      <c r="D23" s="2">
        <v>2.64</v>
      </c>
    </row>
    <row r="24" spans="2:4" x14ac:dyDescent="0.2">
      <c r="B24" s="2">
        <v>305119</v>
      </c>
      <c r="C24" s="2" t="s">
        <v>23</v>
      </c>
      <c r="D24" s="2">
        <v>2.9699999999999998</v>
      </c>
    </row>
    <row r="25" spans="2:4" x14ac:dyDescent="0.2">
      <c r="B25" s="2">
        <v>305189</v>
      </c>
      <c r="C25" s="2" t="s">
        <v>24</v>
      </c>
      <c r="D25" s="2">
        <v>2.9699999999999998</v>
      </c>
    </row>
    <row r="26" spans="2:4" x14ac:dyDescent="0.2">
      <c r="B26" s="2">
        <v>305190</v>
      </c>
      <c r="C26" s="2" t="s">
        <v>25</v>
      </c>
      <c r="D26" s="2">
        <v>2.9699999999999998</v>
      </c>
    </row>
    <row r="27" spans="2:4" x14ac:dyDescent="0.2">
      <c r="B27" s="2">
        <v>305114</v>
      </c>
      <c r="C27" s="2" t="s">
        <v>26</v>
      </c>
      <c r="D27" s="2">
        <v>2.9699999999999998</v>
      </c>
    </row>
    <row r="28" spans="2:4" x14ac:dyDescent="0.2">
      <c r="B28" s="2">
        <v>305117</v>
      </c>
      <c r="C28" s="2" t="s">
        <v>27</v>
      </c>
      <c r="D28" s="2">
        <v>2.9699999999999998</v>
      </c>
    </row>
    <row r="29" spans="2:4" x14ac:dyDescent="0.2">
      <c r="B29" s="2">
        <v>306000</v>
      </c>
      <c r="C29" s="2" t="s">
        <v>28</v>
      </c>
      <c r="D29" s="2">
        <v>3.3000000000000003</v>
      </c>
    </row>
    <row r="30" spans="2:4" x14ac:dyDescent="0.2">
      <c r="B30" s="2">
        <v>305075</v>
      </c>
      <c r="C30" s="2" t="s">
        <v>29</v>
      </c>
      <c r="D30" s="2">
        <v>2.4899999999999998</v>
      </c>
    </row>
    <row r="31" spans="2:4" x14ac:dyDescent="0.2">
      <c r="B31" s="2">
        <v>305054</v>
      </c>
      <c r="C31" s="2" t="s">
        <v>30</v>
      </c>
      <c r="D31" s="2">
        <v>2.4899999999999998</v>
      </c>
    </row>
    <row r="32" spans="2:4" x14ac:dyDescent="0.2">
      <c r="B32" s="2">
        <v>305076</v>
      </c>
      <c r="C32" s="2" t="s">
        <v>31</v>
      </c>
      <c r="D32" s="2">
        <v>2.4899999999999998</v>
      </c>
    </row>
    <row r="33" spans="2:4" x14ac:dyDescent="0.2">
      <c r="B33" s="2">
        <v>215004</v>
      </c>
      <c r="C33" s="2" t="s">
        <v>32</v>
      </c>
      <c r="D33" s="2">
        <v>7.74</v>
      </c>
    </row>
    <row r="34" spans="2:4" x14ac:dyDescent="0.2">
      <c r="B34" s="2">
        <v>215000</v>
      </c>
      <c r="C34" s="2" t="s">
        <v>33</v>
      </c>
      <c r="D34" s="2">
        <v>4.26</v>
      </c>
    </row>
    <row r="35" spans="2:4" x14ac:dyDescent="0.2">
      <c r="B35" s="2">
        <v>215002</v>
      </c>
      <c r="C35" s="2" t="s">
        <v>34</v>
      </c>
      <c r="D35" s="2">
        <v>6.8100000000000005</v>
      </c>
    </row>
    <row r="36" spans="2:4" x14ac:dyDescent="0.2">
      <c r="B36" s="2">
        <v>215008</v>
      </c>
      <c r="C36" s="2" t="s">
        <v>35</v>
      </c>
      <c r="D36" s="2">
        <v>6.8100000000000005</v>
      </c>
    </row>
    <row r="37" spans="2:4" x14ac:dyDescent="0.2">
      <c r="B37" s="2">
        <v>215020</v>
      </c>
      <c r="C37" s="2" t="s">
        <v>36</v>
      </c>
      <c r="D37" s="2">
        <v>8.73</v>
      </c>
    </row>
    <row r="38" spans="2:4" x14ac:dyDescent="0.2">
      <c r="B38" s="2">
        <v>215017</v>
      </c>
      <c r="C38" s="2" t="s">
        <v>37</v>
      </c>
      <c r="D38" s="2">
        <v>8.73</v>
      </c>
    </row>
    <row r="39" spans="2:4" x14ac:dyDescent="0.2">
      <c r="B39" s="2">
        <v>208016</v>
      </c>
      <c r="C39" s="2" t="s">
        <v>38</v>
      </c>
      <c r="D39" s="2">
        <v>2.7600000000000002</v>
      </c>
    </row>
    <row r="40" spans="2:4" x14ac:dyDescent="0.2">
      <c r="B40" s="2">
        <v>208021</v>
      </c>
      <c r="C40" s="2" t="s">
        <v>39</v>
      </c>
      <c r="D40" s="2">
        <v>2.67</v>
      </c>
    </row>
    <row r="41" spans="2:4" x14ac:dyDescent="0.2">
      <c r="B41" s="2">
        <v>208022</v>
      </c>
      <c r="C41" s="2" t="s">
        <v>40</v>
      </c>
      <c r="D41" s="2">
        <v>4.83</v>
      </c>
    </row>
    <row r="42" spans="2:4" x14ac:dyDescent="0.2">
      <c r="B42" s="2">
        <v>107012</v>
      </c>
      <c r="C42" s="2" t="s">
        <v>41</v>
      </c>
      <c r="D42" s="2">
        <v>2.16</v>
      </c>
    </row>
    <row r="43" spans="2:4" x14ac:dyDescent="0.2">
      <c r="B43" s="2">
        <v>107006</v>
      </c>
      <c r="C43" s="2" t="s">
        <v>42</v>
      </c>
      <c r="D43" s="2">
        <v>2.16</v>
      </c>
    </row>
    <row r="44" spans="2:4" x14ac:dyDescent="0.2">
      <c r="B44" s="2">
        <v>107007</v>
      </c>
      <c r="C44" s="2" t="s">
        <v>43</v>
      </c>
      <c r="D44" s="2">
        <v>2.16</v>
      </c>
    </row>
    <row r="45" spans="2:4" x14ac:dyDescent="0.2">
      <c r="B45" s="2">
        <v>309011</v>
      </c>
      <c r="C45" s="2" t="s">
        <v>44</v>
      </c>
      <c r="D45" s="2">
        <v>4.3499999999999996</v>
      </c>
    </row>
    <row r="46" spans="2:4" x14ac:dyDescent="0.2">
      <c r="B46" s="2">
        <v>309010</v>
      </c>
      <c r="C46" s="2" t="s">
        <v>45</v>
      </c>
      <c r="D46" s="2">
        <v>19.440000000000001</v>
      </c>
    </row>
    <row r="47" spans="2:4" x14ac:dyDescent="0.2">
      <c r="B47" s="2">
        <v>208030</v>
      </c>
      <c r="C47" s="2" t="s">
        <v>46</v>
      </c>
      <c r="D47" s="2">
        <v>10.17</v>
      </c>
    </row>
    <row r="48" spans="2:4" x14ac:dyDescent="0.2">
      <c r="B48" s="2">
        <v>214007</v>
      </c>
      <c r="C48" s="2" t="s">
        <v>47</v>
      </c>
      <c r="D48" s="2">
        <v>4.8600000000000003</v>
      </c>
    </row>
    <row r="49" spans="2:4" x14ac:dyDescent="0.2">
      <c r="B49" s="2">
        <v>214008</v>
      </c>
      <c r="C49" s="2" t="s">
        <v>48</v>
      </c>
      <c r="D49" s="2">
        <v>5.5200000000000005</v>
      </c>
    </row>
    <row r="50" spans="2:4" x14ac:dyDescent="0.2">
      <c r="B50" s="2">
        <v>214000</v>
      </c>
      <c r="C50" s="2" t="s">
        <v>49</v>
      </c>
      <c r="D50" s="2">
        <v>4.8899999999999997</v>
      </c>
    </row>
    <row r="51" spans="2:4" x14ac:dyDescent="0.2">
      <c r="B51" s="2">
        <v>214009</v>
      </c>
      <c r="C51" s="2" t="s">
        <v>50</v>
      </c>
      <c r="D51" s="2">
        <v>4.9799999999999995</v>
      </c>
    </row>
    <row r="52" spans="2:4" x14ac:dyDescent="0.2">
      <c r="B52" s="2">
        <v>101090</v>
      </c>
      <c r="C52" s="2" t="s">
        <v>51</v>
      </c>
      <c r="D52" s="2">
        <v>2.88</v>
      </c>
    </row>
    <row r="53" spans="2:4" x14ac:dyDescent="0.2">
      <c r="B53" s="2">
        <v>101180</v>
      </c>
      <c r="C53" s="2" t="s">
        <v>52</v>
      </c>
      <c r="D53" s="2">
        <v>6.33</v>
      </c>
    </row>
    <row r="54" spans="2:4" x14ac:dyDescent="0.2">
      <c r="B54" s="2">
        <v>101181</v>
      </c>
      <c r="C54" s="2" t="s">
        <v>53</v>
      </c>
      <c r="D54" s="2">
        <v>7.38</v>
      </c>
    </row>
    <row r="55" spans="2:4" x14ac:dyDescent="0.2">
      <c r="B55" s="2">
        <v>101094</v>
      </c>
      <c r="C55" s="2" t="s">
        <v>54</v>
      </c>
      <c r="D55" s="2">
        <v>3.24</v>
      </c>
    </row>
    <row r="56" spans="2:4" x14ac:dyDescent="0.2">
      <c r="B56" s="2">
        <v>101100</v>
      </c>
      <c r="C56" s="2" t="s">
        <v>55</v>
      </c>
      <c r="D56" s="2">
        <v>7.62</v>
      </c>
    </row>
    <row r="57" spans="2:4" x14ac:dyDescent="0.2">
      <c r="B57" s="2">
        <v>209028</v>
      </c>
      <c r="C57" s="2" t="s">
        <v>56</v>
      </c>
      <c r="D57" s="2">
        <v>7.83</v>
      </c>
    </row>
    <row r="58" spans="2:4" x14ac:dyDescent="0.2">
      <c r="B58" s="2">
        <v>209037</v>
      </c>
      <c r="C58" s="2" t="s">
        <v>57</v>
      </c>
      <c r="D58" s="2">
        <v>6.6000000000000005</v>
      </c>
    </row>
    <row r="59" spans="2:4" x14ac:dyDescent="0.2">
      <c r="B59" s="2">
        <v>311016</v>
      </c>
      <c r="C59" s="2" t="s">
        <v>58</v>
      </c>
      <c r="D59" s="2">
        <v>3.57</v>
      </c>
    </row>
    <row r="60" spans="2:4" x14ac:dyDescent="0.2">
      <c r="B60" s="2">
        <v>311018</v>
      </c>
      <c r="C60" s="2" t="s">
        <v>59</v>
      </c>
      <c r="D60" s="2">
        <v>3.57</v>
      </c>
    </row>
    <row r="61" spans="2:4" x14ac:dyDescent="0.2">
      <c r="B61" s="2">
        <v>311017</v>
      </c>
      <c r="C61" s="2" t="s">
        <v>60</v>
      </c>
      <c r="D61" s="2">
        <v>3.57</v>
      </c>
    </row>
    <row r="62" spans="2:4" x14ac:dyDescent="0.2">
      <c r="B62" s="2">
        <v>306028</v>
      </c>
      <c r="C62" s="2" t="s">
        <v>61</v>
      </c>
      <c r="D62" s="2">
        <v>4.59</v>
      </c>
    </row>
    <row r="63" spans="2:4" x14ac:dyDescent="0.2">
      <c r="B63" s="2">
        <v>222021</v>
      </c>
      <c r="C63" s="2" t="s">
        <v>62</v>
      </c>
      <c r="D63" s="2">
        <v>5.61</v>
      </c>
    </row>
    <row r="64" spans="2:4" x14ac:dyDescent="0.2">
      <c r="B64" s="2">
        <v>230023</v>
      </c>
      <c r="C64" s="2" t="s">
        <v>63</v>
      </c>
      <c r="D64" s="2">
        <v>5.5500000000000007</v>
      </c>
    </row>
    <row r="65" spans="2:4" x14ac:dyDescent="0.2">
      <c r="B65" s="2">
        <v>230024</v>
      </c>
      <c r="C65" s="2" t="s">
        <v>64</v>
      </c>
      <c r="D65" s="2">
        <v>5.5500000000000007</v>
      </c>
    </row>
    <row r="66" spans="2:4" x14ac:dyDescent="0.2">
      <c r="B66" s="2">
        <v>230026</v>
      </c>
      <c r="C66" s="2" t="s">
        <v>65</v>
      </c>
      <c r="D66" s="2">
        <v>7.11</v>
      </c>
    </row>
    <row r="67" spans="2:4" x14ac:dyDescent="0.2">
      <c r="B67" s="2">
        <v>230025</v>
      </c>
      <c r="C67" s="2" t="s">
        <v>66</v>
      </c>
      <c r="D67" s="2">
        <v>7.11</v>
      </c>
    </row>
    <row r="68" spans="2:4" x14ac:dyDescent="0.2">
      <c r="B68" s="2">
        <v>308042</v>
      </c>
      <c r="C68" s="2" t="s">
        <v>67</v>
      </c>
      <c r="D68" s="2">
        <v>4.2299999999999995</v>
      </c>
    </row>
    <row r="69" spans="2:4" x14ac:dyDescent="0.2">
      <c r="B69" s="2">
        <v>301126</v>
      </c>
      <c r="C69" s="2" t="s">
        <v>68</v>
      </c>
      <c r="D69" s="2">
        <v>4.7700000000000005</v>
      </c>
    </row>
    <row r="70" spans="2:4" x14ac:dyDescent="0.2">
      <c r="B70" s="2">
        <v>306012</v>
      </c>
      <c r="C70" s="2" t="s">
        <v>69</v>
      </c>
      <c r="D70" s="2">
        <v>4.7700000000000005</v>
      </c>
    </row>
    <row r="71" spans="2:4" x14ac:dyDescent="0.2">
      <c r="B71" s="2">
        <v>306013</v>
      </c>
      <c r="C71" s="2" t="s">
        <v>70</v>
      </c>
      <c r="D71" s="2">
        <v>7.1999999999999993</v>
      </c>
    </row>
    <row r="72" spans="2:4" x14ac:dyDescent="0.2">
      <c r="B72" s="2">
        <v>301139</v>
      </c>
      <c r="C72" s="2" t="s">
        <v>71</v>
      </c>
      <c r="D72" s="2">
        <v>4.7700000000000005</v>
      </c>
    </row>
    <row r="73" spans="2:4" x14ac:dyDescent="0.2">
      <c r="B73" s="2">
        <v>209039</v>
      </c>
      <c r="C73" s="2" t="s">
        <v>72</v>
      </c>
      <c r="D73" s="2">
        <v>6.2099999999999991</v>
      </c>
    </row>
    <row r="74" spans="2:4" x14ac:dyDescent="0.2">
      <c r="B74" s="2">
        <v>305081</v>
      </c>
      <c r="C74" s="2" t="s">
        <v>73</v>
      </c>
      <c r="D74" s="2">
        <v>3.9000000000000004</v>
      </c>
    </row>
    <row r="75" spans="2:4" x14ac:dyDescent="0.2">
      <c r="B75" s="2">
        <v>305083</v>
      </c>
      <c r="C75" s="2" t="s">
        <v>74</v>
      </c>
      <c r="D75" s="2">
        <v>4.4399999999999995</v>
      </c>
    </row>
    <row r="76" spans="2:4" x14ac:dyDescent="0.2">
      <c r="B76" s="2">
        <v>305079</v>
      </c>
      <c r="C76" s="2" t="s">
        <v>75</v>
      </c>
      <c r="D76" s="2">
        <v>3.9000000000000004</v>
      </c>
    </row>
    <row r="77" spans="2:4" x14ac:dyDescent="0.2">
      <c r="B77" s="2">
        <v>305080</v>
      </c>
      <c r="C77" s="2" t="s">
        <v>76</v>
      </c>
      <c r="D77" s="2">
        <v>3.9000000000000004</v>
      </c>
    </row>
    <row r="78" spans="2:4" x14ac:dyDescent="0.2">
      <c r="B78" s="2">
        <v>311022</v>
      </c>
      <c r="C78" s="2" t="s">
        <v>77</v>
      </c>
      <c r="D78" s="2">
        <v>2.88</v>
      </c>
    </row>
    <row r="79" spans="2:4" x14ac:dyDescent="0.2">
      <c r="B79" s="2">
        <v>208020</v>
      </c>
      <c r="C79" s="2" t="s">
        <v>78</v>
      </c>
      <c r="D79" s="2">
        <v>5.37</v>
      </c>
    </row>
    <row r="80" spans="2:4" x14ac:dyDescent="0.2">
      <c r="B80" s="2">
        <v>209056</v>
      </c>
      <c r="C80" s="2" t="s">
        <v>79</v>
      </c>
      <c r="D80" s="2">
        <v>23.88</v>
      </c>
    </row>
    <row r="81" spans="2:4" x14ac:dyDescent="0.2">
      <c r="B81" s="2">
        <v>209012</v>
      </c>
      <c r="C81" s="2" t="s">
        <v>80</v>
      </c>
      <c r="D81" s="2">
        <v>10.050000000000001</v>
      </c>
    </row>
    <row r="82" spans="2:4" x14ac:dyDescent="0.2">
      <c r="B82" s="2">
        <v>209011</v>
      </c>
      <c r="C82" s="2" t="s">
        <v>81</v>
      </c>
      <c r="D82" s="2">
        <v>8.82</v>
      </c>
    </row>
    <row r="83" spans="2:4" x14ac:dyDescent="0.2">
      <c r="B83" s="2">
        <v>209013</v>
      </c>
      <c r="C83" s="2" t="s">
        <v>82</v>
      </c>
      <c r="D83" s="2">
        <v>8.82</v>
      </c>
    </row>
    <row r="84" spans="2:4" x14ac:dyDescent="0.2">
      <c r="B84" s="2">
        <v>209010</v>
      </c>
      <c r="C84" s="2" t="s">
        <v>83</v>
      </c>
      <c r="D84" s="2">
        <v>7.1999999999999993</v>
      </c>
    </row>
    <row r="85" spans="2:4" x14ac:dyDescent="0.2">
      <c r="B85" s="2">
        <v>208044</v>
      </c>
      <c r="C85" s="2" t="s">
        <v>84</v>
      </c>
      <c r="D85" s="2">
        <v>5.37</v>
      </c>
    </row>
    <row r="86" spans="2:4" x14ac:dyDescent="0.2">
      <c r="B86" s="2">
        <v>311042</v>
      </c>
      <c r="C86" s="2" t="s">
        <v>85</v>
      </c>
      <c r="D86" s="2">
        <v>12.75</v>
      </c>
    </row>
    <row r="87" spans="2:4" x14ac:dyDescent="0.2">
      <c r="B87" s="2">
        <v>311041</v>
      </c>
      <c r="C87" s="2" t="s">
        <v>86</v>
      </c>
      <c r="D87" s="2">
        <v>11.34</v>
      </c>
    </row>
    <row r="88" spans="2:4" x14ac:dyDescent="0.2">
      <c r="B88" s="2">
        <v>311046</v>
      </c>
      <c r="C88" s="2" t="s">
        <v>87</v>
      </c>
      <c r="D88" s="2">
        <v>2.94</v>
      </c>
    </row>
    <row r="89" spans="2:4" x14ac:dyDescent="0.2">
      <c r="B89" s="2">
        <v>312011</v>
      </c>
      <c r="C89" s="2" t="s">
        <v>88</v>
      </c>
      <c r="D89" s="2">
        <v>10.53</v>
      </c>
    </row>
    <row r="90" spans="2:4" x14ac:dyDescent="0.2">
      <c r="B90" s="2">
        <v>311048</v>
      </c>
      <c r="C90" s="2" t="s">
        <v>89</v>
      </c>
      <c r="D90" s="2">
        <v>9.81</v>
      </c>
    </row>
    <row r="91" spans="2:4" x14ac:dyDescent="0.2">
      <c r="B91" s="2">
        <v>220417</v>
      </c>
      <c r="C91" s="2" t="s">
        <v>90</v>
      </c>
      <c r="D91" s="2">
        <v>3.4799999999999995</v>
      </c>
    </row>
    <row r="92" spans="2:4" x14ac:dyDescent="0.2">
      <c r="B92" s="2">
        <v>214038</v>
      </c>
      <c r="C92" s="2" t="s">
        <v>91</v>
      </c>
      <c r="D92" s="2">
        <v>6.57</v>
      </c>
    </row>
    <row r="93" spans="2:4" x14ac:dyDescent="0.2">
      <c r="B93" s="2">
        <v>214137</v>
      </c>
      <c r="C93" s="2" t="s">
        <v>92</v>
      </c>
      <c r="D93" s="2">
        <v>3.4799999999999995</v>
      </c>
    </row>
    <row r="94" spans="2:4" x14ac:dyDescent="0.2">
      <c r="B94" s="2">
        <v>220421</v>
      </c>
      <c r="C94" s="2" t="s">
        <v>93</v>
      </c>
      <c r="D94" s="2">
        <v>3.4799999999999995</v>
      </c>
    </row>
    <row r="95" spans="2:4" x14ac:dyDescent="0.2">
      <c r="B95" s="2">
        <v>220418</v>
      </c>
      <c r="C95" s="2" t="s">
        <v>94</v>
      </c>
      <c r="D95" s="2">
        <v>3.4799999999999995</v>
      </c>
    </row>
    <row r="96" spans="2:4" x14ac:dyDescent="0.2">
      <c r="B96" s="2">
        <v>220419</v>
      </c>
      <c r="C96" s="2" t="s">
        <v>95</v>
      </c>
      <c r="D96" s="2">
        <v>3.4799999999999995</v>
      </c>
    </row>
    <row r="97" spans="2:4" x14ac:dyDescent="0.2">
      <c r="B97" s="2">
        <v>214052</v>
      </c>
      <c r="C97" s="2" t="s">
        <v>96</v>
      </c>
      <c r="D97" s="2">
        <v>7.4700000000000006</v>
      </c>
    </row>
    <row r="98" spans="2:4" x14ac:dyDescent="0.2">
      <c r="B98" s="2">
        <v>305000</v>
      </c>
      <c r="C98" s="2" t="s">
        <v>97</v>
      </c>
      <c r="D98" s="2">
        <v>2.34</v>
      </c>
    </row>
    <row r="99" spans="2:4" x14ac:dyDescent="0.2">
      <c r="B99" s="2">
        <v>305001</v>
      </c>
      <c r="C99" s="2" t="s">
        <v>98</v>
      </c>
      <c r="D99" s="2">
        <v>2.4899999999999998</v>
      </c>
    </row>
    <row r="100" spans="2:4" x14ac:dyDescent="0.2">
      <c r="B100" s="2">
        <v>311023</v>
      </c>
      <c r="C100" s="2" t="s">
        <v>99</v>
      </c>
      <c r="D100" s="2">
        <v>6.24</v>
      </c>
    </row>
    <row r="101" spans="2:4" x14ac:dyDescent="0.2">
      <c r="B101" s="2">
        <v>220150</v>
      </c>
      <c r="C101" s="2" t="s">
        <v>100</v>
      </c>
      <c r="D101" s="2">
        <v>4.2299999999999995</v>
      </c>
    </row>
    <row r="102" spans="2:4" x14ac:dyDescent="0.2">
      <c r="B102" s="2">
        <v>220149</v>
      </c>
      <c r="C102" s="2" t="s">
        <v>101</v>
      </c>
      <c r="D102" s="2">
        <v>6.33</v>
      </c>
    </row>
    <row r="103" spans="2:4" x14ac:dyDescent="0.2">
      <c r="B103" s="2">
        <v>308066</v>
      </c>
      <c r="C103" s="2" t="s">
        <v>102</v>
      </c>
      <c r="D103" s="2">
        <v>7.0500000000000007</v>
      </c>
    </row>
    <row r="104" spans="2:4" x14ac:dyDescent="0.2">
      <c r="B104" s="2">
        <v>308064</v>
      </c>
      <c r="C104" s="2" t="s">
        <v>103</v>
      </c>
      <c r="D104" s="2">
        <v>4.5600000000000005</v>
      </c>
    </row>
    <row r="105" spans="2:4" x14ac:dyDescent="0.2">
      <c r="B105" s="2">
        <v>305005</v>
      </c>
      <c r="C105" s="2" t="s">
        <v>104</v>
      </c>
      <c r="D105" s="2">
        <v>3.66</v>
      </c>
    </row>
    <row r="106" spans="2:4" x14ac:dyDescent="0.2">
      <c r="B106" s="2">
        <v>305011</v>
      </c>
      <c r="C106" s="2" t="s">
        <v>105</v>
      </c>
      <c r="D106" s="2">
        <v>3.66</v>
      </c>
    </row>
    <row r="107" spans="2:4" x14ac:dyDescent="0.2">
      <c r="B107" s="2">
        <v>305012</v>
      </c>
      <c r="C107" s="2" t="s">
        <v>106</v>
      </c>
      <c r="D107" s="2">
        <v>4.83</v>
      </c>
    </row>
    <row r="108" spans="2:4" x14ac:dyDescent="0.2">
      <c r="B108" s="2">
        <v>305002</v>
      </c>
      <c r="C108" s="2" t="s">
        <v>107</v>
      </c>
      <c r="D108" s="2">
        <v>3.66</v>
      </c>
    </row>
    <row r="109" spans="2:4" x14ac:dyDescent="0.2">
      <c r="B109" s="2">
        <v>305010</v>
      </c>
      <c r="C109" s="2" t="s">
        <v>108</v>
      </c>
      <c r="D109" s="2">
        <v>3.66</v>
      </c>
    </row>
    <row r="110" spans="2:4" x14ac:dyDescent="0.2">
      <c r="B110" s="2">
        <v>305013</v>
      </c>
      <c r="C110" s="2" t="s">
        <v>109</v>
      </c>
      <c r="D110" s="2">
        <v>7.17</v>
      </c>
    </row>
    <row r="111" spans="2:4" x14ac:dyDescent="0.2">
      <c r="B111" s="2">
        <v>305003</v>
      </c>
      <c r="C111" s="2" t="s">
        <v>110</v>
      </c>
      <c r="D111" s="2">
        <v>3.66</v>
      </c>
    </row>
    <row r="112" spans="2:4" x14ac:dyDescent="0.2">
      <c r="B112" s="2">
        <v>305007</v>
      </c>
      <c r="C112" s="2" t="s">
        <v>111</v>
      </c>
      <c r="D112" s="2">
        <v>3.66</v>
      </c>
    </row>
    <row r="113" spans="2:4" x14ac:dyDescent="0.2">
      <c r="B113" s="2">
        <v>305004</v>
      </c>
      <c r="C113" s="2" t="s">
        <v>112</v>
      </c>
      <c r="D113" s="2">
        <v>3.66</v>
      </c>
    </row>
    <row r="114" spans="2:4" x14ac:dyDescent="0.2">
      <c r="B114" s="2">
        <v>305006</v>
      </c>
      <c r="C114" s="2" t="s">
        <v>113</v>
      </c>
      <c r="D114" s="2">
        <v>3.66</v>
      </c>
    </row>
    <row r="115" spans="2:4" x14ac:dyDescent="0.2">
      <c r="B115" s="2">
        <v>311037</v>
      </c>
      <c r="C115" s="2" t="s">
        <v>114</v>
      </c>
      <c r="D115" s="2">
        <v>1.83</v>
      </c>
    </row>
    <row r="116" spans="2:4" x14ac:dyDescent="0.2">
      <c r="B116" s="2">
        <v>208010</v>
      </c>
      <c r="C116" s="2" t="s">
        <v>115</v>
      </c>
      <c r="D116" s="2">
        <v>4.41</v>
      </c>
    </row>
    <row r="117" spans="2:4" x14ac:dyDescent="0.2">
      <c r="B117" s="2">
        <v>214302</v>
      </c>
      <c r="C117" s="2" t="s">
        <v>116</v>
      </c>
      <c r="D117" s="2">
        <v>5.37</v>
      </c>
    </row>
    <row r="118" spans="2:4" x14ac:dyDescent="0.2">
      <c r="B118" s="2">
        <v>214304</v>
      </c>
      <c r="C118" s="2" t="s">
        <v>117</v>
      </c>
      <c r="D118" s="2">
        <v>5.37</v>
      </c>
    </row>
    <row r="119" spans="2:4" x14ac:dyDescent="0.2">
      <c r="B119" s="2">
        <v>214309</v>
      </c>
      <c r="C119" s="2" t="s">
        <v>118</v>
      </c>
      <c r="D119" s="2">
        <v>5.37</v>
      </c>
    </row>
    <row r="120" spans="2:4" x14ac:dyDescent="0.2">
      <c r="B120" s="2">
        <v>214308</v>
      </c>
      <c r="C120" s="2" t="s">
        <v>119</v>
      </c>
      <c r="D120" s="2">
        <v>4.74</v>
      </c>
    </row>
  </sheetData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38F4A-71FC-439D-87D0-6A8C7BD25B9D}">
  <dimension ref="B1:J5"/>
  <sheetViews>
    <sheetView workbookViewId="0"/>
  </sheetViews>
  <sheetFormatPr defaultColWidth="9.140625" defaultRowHeight="15" x14ac:dyDescent="0.2"/>
  <cols>
    <col min="1" max="1" width="9" style="8" customWidth="1"/>
    <col min="2" max="16384" width="9.140625" style="8"/>
  </cols>
  <sheetData>
    <row r="1" spans="2:10" ht="32.1" customHeight="1" x14ac:dyDescent="0.2">
      <c r="B1" s="16"/>
      <c r="D1" s="17"/>
      <c r="F1" s="17"/>
    </row>
    <row r="2" spans="2:10" ht="20.25" x14ac:dyDescent="0.3">
      <c r="B2" s="18" t="s">
        <v>136</v>
      </c>
      <c r="C2" s="19"/>
      <c r="D2" s="19"/>
      <c r="E2" s="19"/>
      <c r="F2" s="20"/>
      <c r="G2" s="19"/>
      <c r="H2" s="20"/>
    </row>
    <row r="4" spans="2:10" ht="15.75" x14ac:dyDescent="0.25">
      <c r="B4" s="9" t="s">
        <v>137</v>
      </c>
      <c r="C4" s="9" t="s">
        <v>138</v>
      </c>
      <c r="D4" s="9" t="s">
        <v>139</v>
      </c>
      <c r="E4" s="9" t="s">
        <v>140</v>
      </c>
      <c r="F4" s="9" t="s">
        <v>141</v>
      </c>
      <c r="G4" s="9" t="s">
        <v>142</v>
      </c>
      <c r="H4" s="9" t="s">
        <v>143</v>
      </c>
      <c r="I4" s="9" t="s">
        <v>144</v>
      </c>
      <c r="J4" s="9" t="s">
        <v>145</v>
      </c>
    </row>
    <row r="5" spans="2:10" ht="15.75" x14ac:dyDescent="0.25">
      <c r="B5" s="21">
        <v>2</v>
      </c>
      <c r="C5" s="21">
        <v>7</v>
      </c>
      <c r="D5" s="21">
        <v>10</v>
      </c>
      <c r="E5" s="21"/>
      <c r="F5" s="21">
        <v>5</v>
      </c>
      <c r="G5" s="21">
        <v>4</v>
      </c>
      <c r="H5" s="21">
        <v>14</v>
      </c>
      <c r="I5" s="21">
        <v>10</v>
      </c>
      <c r="J5" s="21"/>
    </row>
  </sheetData>
  <pageMargins left="0.75" right="0.75" top="1" bottom="1" header="0.5" footer="0.5"/>
  <headerFooter alignWithMargins="0"/>
  <drawing r:id="rId1"/>
  <legacyDrawing r:id="rId2"/>
  <oleObjects>
    <mc:AlternateContent xmlns:mc="http://schemas.openxmlformats.org/markup-compatibility/2006">
      <mc:Choice Requires="x14">
        <oleObject progId="Equation.3" shapeId="5121" r:id="rId3">
          <objectPr defaultSize="0" autoPict="0" r:id="rId4">
            <anchor moveWithCells="1">
              <from>
                <xdr:col>8</xdr:col>
                <xdr:colOff>76200</xdr:colOff>
                <xdr:row>0</xdr:row>
                <xdr:rowOff>342900</xdr:rowOff>
              </from>
              <to>
                <xdr:col>12</xdr:col>
                <xdr:colOff>0</xdr:colOff>
                <xdr:row>2</xdr:row>
                <xdr:rowOff>95250</xdr:rowOff>
              </to>
            </anchor>
          </objectPr>
        </oleObject>
      </mc:Choice>
      <mc:Fallback>
        <oleObject progId="Equation.3" shapeId="5121" r:id="rId3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15</vt:i4>
      </vt:variant>
    </vt:vector>
  </HeadingPairs>
  <TitlesOfParts>
    <vt:vector size="21" baseType="lpstr">
      <vt:lpstr>Fun_tab1_N</vt:lpstr>
      <vt:lpstr>Meeskond</vt:lpstr>
      <vt:lpstr>Rahvaarv</vt:lpstr>
      <vt:lpstr>Arve</vt:lpstr>
      <vt:lpstr>Kaubad</vt:lpstr>
      <vt:lpstr>Fun_XY_N</vt:lpstr>
      <vt:lpstr>algus</vt:lpstr>
      <vt:lpstr>Artikkel</vt:lpstr>
      <vt:lpstr>Hind_käibemaksuga</vt:lpstr>
      <vt:lpstr>jaotisi</vt:lpstr>
      <vt:lpstr>lõpp</vt:lpstr>
      <vt:lpstr>Nimed</vt:lpstr>
      <vt:lpstr>Nimetus</vt:lpstr>
      <vt:lpstr>p</vt:lpstr>
      <vt:lpstr>samm</vt:lpstr>
      <vt:lpstr>Sünniaeg</vt:lpstr>
      <vt:lpstr>z</vt:lpstr>
      <vt:lpstr>Text</vt:lpstr>
      <vt:lpstr>Vanus</vt:lpstr>
      <vt:lpstr>x</vt:lpstr>
      <vt:lpstr>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Irina Amitan</dc:creator>
  <cp:lastModifiedBy>Julia Ratšinskaja</cp:lastModifiedBy>
  <dcterms:created xsi:type="dcterms:W3CDTF">2019-09-09T10:42:54Z</dcterms:created>
  <dcterms:modified xsi:type="dcterms:W3CDTF">2025-10-08T12:48:14Z</dcterms:modified>
</cp:coreProperties>
</file>