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320AD7ED-2A06-49CF-B76B-C3310E7D98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etodi protokoll" sheetId="2" r:id="rId1"/>
    <sheet name="Määramatu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3" l="1"/>
  <c r="D51" i="3" s="1"/>
  <c r="D47" i="3"/>
  <c r="H43" i="3"/>
  <c r="B51" i="3" s="1"/>
  <c r="F43" i="3"/>
  <c r="E43" i="3"/>
  <c r="D43" i="3"/>
  <c r="I43" i="3" s="1"/>
  <c r="F47" i="3" s="1"/>
  <c r="C51" i="3" s="1"/>
  <c r="H39" i="3"/>
  <c r="G39" i="3"/>
  <c r="B47" i="3" s="1"/>
  <c r="B34" i="3"/>
  <c r="D30" i="3"/>
  <c r="E30" i="3" s="1"/>
  <c r="D34" i="3" s="1"/>
  <c r="H26" i="3"/>
  <c r="F26" i="3"/>
  <c r="E26" i="3"/>
  <c r="D26" i="3"/>
  <c r="H22" i="3"/>
  <c r="G22" i="3"/>
  <c r="B30" i="3" s="1"/>
  <c r="E13" i="3"/>
  <c r="D17" i="3" s="1"/>
  <c r="D13" i="3"/>
  <c r="H9" i="3"/>
  <c r="B17" i="3" s="1"/>
  <c r="F9" i="3"/>
  <c r="E9" i="3"/>
  <c r="D9" i="3"/>
  <c r="H5" i="3"/>
  <c r="G5" i="3"/>
  <c r="B13" i="3" s="1"/>
  <c r="I26" i="3" l="1"/>
  <c r="J26" i="3" s="1"/>
  <c r="I9" i="3"/>
  <c r="F13" i="3" s="1"/>
  <c r="C17" i="3" s="1"/>
  <c r="E17" i="3" s="1"/>
  <c r="F17" i="3" s="1"/>
  <c r="G17" i="3" s="1"/>
  <c r="E51" i="3"/>
  <c r="F51" i="3" s="1"/>
  <c r="G51" i="3" s="1"/>
  <c r="J43" i="3"/>
  <c r="J9" i="3" l="1"/>
  <c r="F30" i="3"/>
  <c r="C34" i="3" s="1"/>
  <c r="E34" i="3" s="1"/>
  <c r="F34" i="3" s="1"/>
  <c r="G34" i="3" s="1"/>
  <c r="H19" i="2"/>
  <c r="G19" i="2"/>
  <c r="H15" i="2"/>
  <c r="G15" i="2"/>
  <c r="H11" i="2" l="1"/>
  <c r="G11" i="2"/>
</calcChain>
</file>

<file path=xl/sharedStrings.xml><?xml version="1.0" encoding="utf-8"?>
<sst xmlns="http://schemas.openxmlformats.org/spreadsheetml/2006/main" count="128" uniqueCount="55">
  <si>
    <t>Date of testing:</t>
  </si>
  <si>
    <t>Test method:</t>
  </si>
  <si>
    <t>Testing machine:</t>
  </si>
  <si>
    <t>Operator:</t>
  </si>
  <si>
    <t>Specimen identification</t>
  </si>
  <si>
    <t>Average</t>
  </si>
  <si>
    <t>STDEV</t>
  </si>
  <si>
    <t>Foundrax Brinell hardness tester BRIN200A nr. 801273</t>
  </si>
  <si>
    <t>Brinell hardness measurement results</t>
  </si>
  <si>
    <t>Brinell hardness test - Part 1: Test method (EN ISO 6506-1:2014)</t>
  </si>
  <si>
    <t>Hardness results, HBW 10/3000</t>
  </si>
  <si>
    <t xml:space="preserve">Mõõtetulemused etaloniga </t>
  </si>
  <si>
    <t>Keskmine</t>
  </si>
  <si>
    <t>Etalon</t>
  </si>
  <si>
    <t>HBW</t>
  </si>
  <si>
    <t>Etalon measurement, HBW</t>
  </si>
  <si>
    <t>Etalon uncertainty, HBW</t>
  </si>
  <si>
    <t>repeatability</t>
  </si>
  <si>
    <t>väärtus</t>
  </si>
  <si>
    <t>max</t>
  </si>
  <si>
    <t>min</t>
  </si>
  <si>
    <r>
      <t>U</t>
    </r>
    <r>
      <rPr>
        <i/>
        <vertAlign val="subscript"/>
        <sz val="12"/>
        <rFont val="Calibri"/>
        <family val="2"/>
        <charset val="186"/>
      </rPr>
      <t>CRM</t>
    </r>
    <r>
      <rPr>
        <sz val="12"/>
        <rFont val="Calibri"/>
        <family val="2"/>
        <charset val="186"/>
      </rPr>
      <t xml:space="preserve"> </t>
    </r>
  </si>
  <si>
    <r>
      <t>u</t>
    </r>
    <r>
      <rPr>
        <i/>
        <vertAlign val="subscript"/>
        <sz val="12"/>
        <rFont val="Times New Roman"/>
        <family val="1"/>
        <charset val="186"/>
      </rPr>
      <t>CRM</t>
    </r>
  </si>
  <si>
    <t xml:space="preserve"> r , HBW</t>
  </si>
  <si>
    <t>r, %</t>
  </si>
  <si>
    <t>U, k=2</t>
  </si>
  <si>
    <t>Testing machine</t>
  </si>
  <si>
    <r>
      <t>bias</t>
    </r>
    <r>
      <rPr>
        <b/>
        <i/>
        <sz val="12"/>
        <rFont val="Times New Roman"/>
        <family val="1"/>
        <charset val="186"/>
      </rPr>
      <t xml:space="preserve"> b,HBW</t>
    </r>
  </si>
  <si>
    <r>
      <rPr>
        <vertAlign val="subscript"/>
        <sz val="12"/>
        <rFont val="Times New Roman"/>
        <family val="1"/>
        <charset val="186"/>
      </rPr>
      <t xml:space="preserve">       ms </t>
    </r>
    <r>
      <rPr>
        <sz val="12"/>
        <rFont val="Times New Roman"/>
        <family val="1"/>
        <charset val="186"/>
      </rPr>
      <t>, HBW</t>
    </r>
  </si>
  <si>
    <t>SQRT 3</t>
  </si>
  <si>
    <r>
      <t>u</t>
    </r>
    <r>
      <rPr>
        <b/>
        <i/>
        <vertAlign val="subscript"/>
        <sz val="12"/>
        <rFont val="Times New Roman"/>
        <family val="1"/>
        <charset val="186"/>
      </rPr>
      <t>ms</t>
    </r>
    <r>
      <rPr>
        <b/>
        <sz val="12"/>
        <rFont val="Times New Roman"/>
        <family val="1"/>
        <charset val="186"/>
      </rPr>
      <t xml:space="preserve"> </t>
    </r>
    <r>
      <rPr>
        <b/>
        <i/>
        <sz val="12"/>
        <rFont val="Times New Roman"/>
        <family val="1"/>
        <charset val="186"/>
      </rPr>
      <t>, HBW</t>
    </r>
  </si>
  <si>
    <r>
      <t>u</t>
    </r>
    <r>
      <rPr>
        <b/>
        <i/>
        <vertAlign val="subscript"/>
        <sz val="12"/>
        <rFont val="Times New Roman"/>
        <family val="1"/>
        <charset val="186"/>
      </rPr>
      <t>H</t>
    </r>
    <r>
      <rPr>
        <b/>
        <sz val="12"/>
        <rFont val="Times New Roman"/>
        <family val="1"/>
        <charset val="186"/>
      </rPr>
      <t xml:space="preserve"> </t>
    </r>
    <r>
      <rPr>
        <b/>
        <i/>
        <sz val="12"/>
        <rFont val="Times New Roman"/>
        <family val="1"/>
        <charset val="186"/>
      </rPr>
      <t xml:space="preserve">, </t>
    </r>
    <r>
      <rPr>
        <b/>
        <sz val="12"/>
        <rFont val="Calibri"/>
        <family val="2"/>
        <charset val="186"/>
      </rPr>
      <t>HBW</t>
    </r>
  </si>
  <si>
    <r>
      <t>u</t>
    </r>
    <r>
      <rPr>
        <i/>
        <vertAlign val="superscript"/>
        <sz val="12"/>
        <rFont val="Calibri"/>
        <family val="2"/>
        <charset val="186"/>
      </rPr>
      <t>2</t>
    </r>
    <r>
      <rPr>
        <i/>
        <sz val="12"/>
        <rFont val="Calibri"/>
        <family val="2"/>
        <charset val="186"/>
      </rPr>
      <t xml:space="preserve"> </t>
    </r>
    <r>
      <rPr>
        <i/>
        <vertAlign val="subscript"/>
        <sz val="12"/>
        <rFont val="Calibri"/>
        <family val="2"/>
        <charset val="186"/>
      </rPr>
      <t>CRM</t>
    </r>
  </si>
  <si>
    <r>
      <t>u</t>
    </r>
    <r>
      <rPr>
        <i/>
        <vertAlign val="superscript"/>
        <sz val="12"/>
        <rFont val="Calibri"/>
        <family val="2"/>
        <charset val="186"/>
      </rPr>
      <t>2</t>
    </r>
    <r>
      <rPr>
        <i/>
        <sz val="12"/>
        <rFont val="Calibri"/>
        <family val="2"/>
        <charset val="186"/>
      </rPr>
      <t xml:space="preserve"> </t>
    </r>
    <r>
      <rPr>
        <i/>
        <vertAlign val="subscript"/>
        <sz val="12"/>
        <rFont val="Calibri"/>
        <family val="2"/>
        <charset val="186"/>
      </rPr>
      <t>H</t>
    </r>
  </si>
  <si>
    <r>
      <t>u</t>
    </r>
    <r>
      <rPr>
        <i/>
        <vertAlign val="superscript"/>
        <sz val="12"/>
        <rFont val="Calibri"/>
        <family val="2"/>
        <charset val="186"/>
      </rPr>
      <t>2</t>
    </r>
    <r>
      <rPr>
        <i/>
        <sz val="12"/>
        <rFont val="Calibri"/>
        <family val="2"/>
        <charset val="186"/>
      </rPr>
      <t xml:space="preserve"> </t>
    </r>
    <r>
      <rPr>
        <i/>
        <vertAlign val="subscript"/>
        <sz val="12"/>
        <rFont val="Calibri"/>
        <family val="2"/>
        <charset val="186"/>
      </rPr>
      <t>ms</t>
    </r>
  </si>
  <si>
    <r>
      <t>Σ</t>
    </r>
    <r>
      <rPr>
        <i/>
        <sz val="12"/>
        <rFont val="Calibri"/>
        <family val="2"/>
        <charset val="186"/>
      </rPr>
      <t>u</t>
    </r>
    <r>
      <rPr>
        <i/>
        <vertAlign val="superscript"/>
        <sz val="12"/>
        <rFont val="Calibri"/>
        <family val="2"/>
        <charset val="186"/>
      </rPr>
      <t>2</t>
    </r>
    <r>
      <rPr>
        <i/>
        <sz val="12"/>
        <rFont val="Calibri"/>
        <family val="2"/>
        <charset val="186"/>
      </rPr>
      <t xml:space="preserve"> </t>
    </r>
  </si>
  <si>
    <r>
      <t>u</t>
    </r>
    <r>
      <rPr>
        <i/>
        <vertAlign val="subscript"/>
        <sz val="12"/>
        <rFont val="Calibri"/>
        <family val="2"/>
        <charset val="186"/>
      </rPr>
      <t>HTM</t>
    </r>
  </si>
  <si>
    <r>
      <t>U</t>
    </r>
    <r>
      <rPr>
        <b/>
        <i/>
        <vertAlign val="subscript"/>
        <sz val="12"/>
        <rFont val="Calibri"/>
        <family val="2"/>
        <charset val="186"/>
      </rPr>
      <t xml:space="preserve">HTM </t>
    </r>
    <r>
      <rPr>
        <b/>
        <sz val="12"/>
        <rFont val="Calibri"/>
        <family val="2"/>
        <charset val="186"/>
      </rPr>
      <t>(k=2)</t>
    </r>
  </si>
  <si>
    <t xml:space="preserve"> nr.52890</t>
  </si>
  <si>
    <t>197.2 HBW 10/3000</t>
  </si>
  <si>
    <t>Uncertainty of calibration, 197.2 HBW 10/3000</t>
  </si>
  <si>
    <t xml:space="preserve"> nr.52891 </t>
  </si>
  <si>
    <t>348.2 HBW 10/3000</t>
  </si>
  <si>
    <t>Uncertainty of calibration, 348.2 HBW 10/3000</t>
  </si>
  <si>
    <t xml:space="preserve"> Nr 52892</t>
  </si>
  <si>
    <t>485.4 HBW 10/3000</t>
  </si>
  <si>
    <t>Uncertainty of calibration, 485.4 HBW 10/3000</t>
  </si>
  <si>
    <t>Scale:</t>
  </si>
  <si>
    <t>X</t>
  </si>
  <si>
    <t>Etalon nr.52890 197,2 +/-2,0/B5</t>
  </si>
  <si>
    <t>Etalon nr. 52891 348,2 +/- 3,5/H5</t>
  </si>
  <si>
    <t>HBW 10/3000, ball 10 mm B19825 (10.0014 ± 0.001 mm)</t>
  </si>
  <si>
    <t>Temperature:</t>
  </si>
  <si>
    <t xml:space="preserve"> Etalon nr.52892 485,4 +/- 4,9/I5</t>
  </si>
  <si>
    <t>Andreas Nurmsalu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</si>
</sst>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1"/>
    </font>
    <font>
      <b/>
      <sz val="12"/>
      <name val="Arial"/>
      <family val="2"/>
      <charset val="1"/>
    </font>
    <font>
      <sz val="11"/>
      <name val="Calibri"/>
      <family val="2"/>
      <scheme val="minor"/>
    </font>
    <font>
      <sz val="12"/>
      <name val="Times New Roman"/>
      <family val="1"/>
      <charset val="186"/>
    </font>
    <font>
      <sz val="12"/>
      <name val="Arial"/>
      <family val="2"/>
      <charset val="1"/>
    </font>
    <font>
      <i/>
      <vertAlign val="subscript"/>
      <sz val="12"/>
      <name val="Calibri"/>
      <family val="2"/>
      <charset val="186"/>
    </font>
    <font>
      <sz val="12"/>
      <name val="Calibri"/>
      <family val="2"/>
      <charset val="186"/>
    </font>
    <font>
      <i/>
      <vertAlign val="subscript"/>
      <sz val="12"/>
      <name val="Times New Roman"/>
      <family val="1"/>
      <charset val="186"/>
    </font>
    <font>
      <sz val="12"/>
      <name val="Arial"/>
      <family val="2"/>
      <charset val="186"/>
    </font>
    <font>
      <b/>
      <i/>
      <sz val="12"/>
      <name val="Times New Roman"/>
      <family val="1"/>
      <charset val="186"/>
    </font>
    <font>
      <vertAlign val="subscript"/>
      <sz val="12"/>
      <name val="Times New Roman"/>
      <family val="1"/>
      <charset val="186"/>
    </font>
    <font>
      <b/>
      <i/>
      <vertAlign val="subscript"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Calibri"/>
      <family val="2"/>
      <charset val="186"/>
    </font>
    <font>
      <sz val="12"/>
      <name val="Calibri"/>
      <family val="2"/>
      <charset val="1"/>
    </font>
    <font>
      <i/>
      <sz val="12"/>
      <name val="Calibri"/>
      <family val="2"/>
      <charset val="186"/>
    </font>
    <font>
      <i/>
      <vertAlign val="superscript"/>
      <sz val="12"/>
      <name val="Calibri"/>
      <family val="2"/>
      <charset val="186"/>
    </font>
    <font>
      <b/>
      <i/>
      <sz val="12"/>
      <name val="Calibri"/>
      <family val="2"/>
      <charset val="186"/>
    </font>
    <font>
      <b/>
      <i/>
      <vertAlign val="subscript"/>
      <sz val="12"/>
      <name val="Calibri"/>
      <family val="2"/>
      <charset val="186"/>
    </font>
    <font>
      <b/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7" fillId="0" borderId="6" xfId="1" applyFont="1" applyBorder="1"/>
    <xf numFmtId="0" fontId="8" fillId="0" borderId="0" xfId="0" applyFont="1"/>
    <xf numFmtId="1" fontId="9" fillId="3" borderId="6" xfId="1" applyNumberFormat="1" applyFont="1" applyFill="1" applyBorder="1" applyAlignment="1">
      <alignment horizontal="center" vertical="center"/>
    </xf>
    <xf numFmtId="1" fontId="9" fillId="3" borderId="7" xfId="1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9" xfId="0" applyFont="1" applyBorder="1"/>
    <xf numFmtId="0" fontId="14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0" xfId="0" applyFont="1" applyBorder="1"/>
    <xf numFmtId="0" fontId="5" fillId="0" borderId="11" xfId="0" applyFont="1" applyBorder="1"/>
    <xf numFmtId="164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/>
    <xf numFmtId="165" fontId="8" fillId="0" borderId="0" xfId="0" applyNumberFormat="1" applyFont="1"/>
    <xf numFmtId="0" fontId="8" fillId="0" borderId="11" xfId="0" applyFont="1" applyBorder="1"/>
    <xf numFmtId="0" fontId="10" fillId="0" borderId="0" xfId="1" applyFont="1"/>
    <xf numFmtId="0" fontId="20" fillId="0" borderId="0" xfId="1" applyFont="1"/>
    <xf numFmtId="0" fontId="21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/>
    </xf>
    <xf numFmtId="0" fontId="23" fillId="0" borderId="12" xfId="1" applyFont="1" applyBorder="1"/>
    <xf numFmtId="164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166" fontId="9" fillId="0" borderId="16" xfId="1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7" fontId="5" fillId="0" borderId="0" xfId="0" applyNumberFormat="1" applyFont="1"/>
    <xf numFmtId="0" fontId="10" fillId="4" borderId="6" xfId="1" applyFont="1" applyFill="1" applyBorder="1" applyAlignment="1">
      <alignment horizontal="center"/>
    </xf>
    <xf numFmtId="0" fontId="10" fillId="4" borderId="7" xfId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5" borderId="0" xfId="0" applyFont="1" applyFill="1"/>
    <xf numFmtId="166" fontId="2" fillId="5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</cellXfs>
  <cellStyles count="2">
    <cellStyle name="Excel Built-in Normal" xfId="1" xr:uid="{73759C6E-6558-46E6-95CB-03B24C6C522E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685800</xdr:colOff>
      <xdr:row>22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545B2F-8109-1DC0-DCF1-A7634B0121CC}"/>
            </a:ext>
          </a:extLst>
        </xdr:cNvPr>
        <xdr:cNvSpPr txBox="1"/>
      </xdr:nvSpPr>
      <xdr:spPr>
        <a:xfrm>
          <a:off x="685800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Layout" topLeftCell="A3" zoomScale="130" zoomScaleNormal="100" zoomScalePageLayoutView="130" workbookViewId="0">
      <selection activeCell="B2" sqref="B2:H2"/>
    </sheetView>
  </sheetViews>
  <sheetFormatPr defaultRowHeight="15.75" x14ac:dyDescent="0.25"/>
  <cols>
    <col min="1" max="1" width="19.7109375" style="1" customWidth="1"/>
    <col min="2" max="2" width="8.42578125" style="1" customWidth="1"/>
    <col min="3" max="3" width="8" style="1" customWidth="1"/>
    <col min="4" max="4" width="7.85546875" style="1" customWidth="1"/>
    <col min="5" max="5" width="8.42578125" style="1" customWidth="1"/>
    <col min="6" max="6" width="8.5703125" style="1" customWidth="1"/>
    <col min="7" max="7" width="10.28515625" style="1" customWidth="1"/>
    <col min="8" max="8" width="10.42578125" style="1" customWidth="1"/>
    <col min="9" max="9" width="8.28515625" style="1" customWidth="1"/>
    <col min="10" max="16384" width="9.140625" style="1"/>
  </cols>
  <sheetData>
    <row r="1" spans="1:9" x14ac:dyDescent="0.25">
      <c r="A1" s="3" t="s">
        <v>0</v>
      </c>
      <c r="B1" s="58">
        <v>45446</v>
      </c>
      <c r="C1" s="59"/>
      <c r="D1" s="59"/>
      <c r="E1" s="59"/>
      <c r="F1" s="59"/>
      <c r="G1" s="59"/>
      <c r="H1" s="60"/>
    </row>
    <row r="2" spans="1:9" x14ac:dyDescent="0.25">
      <c r="A2" s="3" t="s">
        <v>3</v>
      </c>
      <c r="B2" s="61" t="s">
        <v>54</v>
      </c>
      <c r="C2" s="62"/>
      <c r="D2" s="62"/>
      <c r="E2" s="62"/>
      <c r="F2" s="62"/>
      <c r="G2" s="62"/>
      <c r="H2" s="63"/>
    </row>
    <row r="3" spans="1:9" ht="15.75" customHeight="1" x14ac:dyDescent="0.25">
      <c r="A3" s="4" t="s">
        <v>1</v>
      </c>
      <c r="B3" s="61" t="s">
        <v>9</v>
      </c>
      <c r="C3" s="62"/>
      <c r="D3" s="62"/>
      <c r="E3" s="62"/>
      <c r="F3" s="62"/>
      <c r="G3" s="62"/>
      <c r="H3" s="63"/>
    </row>
    <row r="4" spans="1:9" x14ac:dyDescent="0.25">
      <c r="A4" s="3" t="s">
        <v>2</v>
      </c>
      <c r="B4" s="64" t="s">
        <v>7</v>
      </c>
      <c r="C4" s="59"/>
      <c r="D4" s="59"/>
      <c r="E4" s="59"/>
      <c r="F4" s="59"/>
      <c r="G4" s="59"/>
      <c r="H4" s="60"/>
    </row>
    <row r="5" spans="1:9" x14ac:dyDescent="0.25">
      <c r="A5" s="3" t="s">
        <v>47</v>
      </c>
      <c r="B5" s="65" t="s">
        <v>51</v>
      </c>
      <c r="C5" s="66"/>
      <c r="D5" s="66"/>
      <c r="E5" s="66"/>
      <c r="F5" s="66"/>
      <c r="G5" s="66"/>
      <c r="H5" s="67"/>
    </row>
    <row r="6" spans="1:9" x14ac:dyDescent="0.25">
      <c r="A6" s="3" t="s">
        <v>52</v>
      </c>
      <c r="B6" s="61"/>
      <c r="C6" s="62"/>
      <c r="D6" s="62"/>
      <c r="E6" s="62"/>
      <c r="F6" s="62"/>
      <c r="G6" s="62"/>
      <c r="H6" s="63"/>
    </row>
    <row r="8" spans="1:9" x14ac:dyDescent="0.25">
      <c r="A8" s="57" t="s">
        <v>8</v>
      </c>
      <c r="B8" s="57"/>
      <c r="C8" s="57"/>
      <c r="D8" s="57"/>
      <c r="E8" s="57"/>
      <c r="F8" s="57"/>
      <c r="G8" s="57"/>
      <c r="H8" s="57"/>
    </row>
    <row r="9" spans="1:9" x14ac:dyDescent="0.25">
      <c r="A9" s="56" t="s">
        <v>4</v>
      </c>
      <c r="B9" s="55" t="s">
        <v>10</v>
      </c>
      <c r="C9" s="55"/>
      <c r="D9" s="55"/>
      <c r="E9" s="55"/>
      <c r="F9" s="55"/>
      <c r="G9" s="56" t="s">
        <v>5</v>
      </c>
      <c r="H9" s="56" t="s">
        <v>6</v>
      </c>
    </row>
    <row r="10" spans="1:9" x14ac:dyDescent="0.25">
      <c r="A10" s="56"/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6"/>
      <c r="H10" s="56"/>
      <c r="I10" s="2"/>
    </row>
    <row r="11" spans="1:9" ht="29.25" customHeight="1" x14ac:dyDescent="0.25">
      <c r="A11" s="6" t="s">
        <v>49</v>
      </c>
      <c r="B11" s="50">
        <v>197</v>
      </c>
      <c r="C11" s="50">
        <v>197</v>
      </c>
      <c r="D11" s="50">
        <v>198</v>
      </c>
      <c r="E11" s="50" t="s">
        <v>48</v>
      </c>
      <c r="F11" s="50" t="s">
        <v>48</v>
      </c>
      <c r="G11" s="51">
        <f>AVERAGE(B11:F11)</f>
        <v>197.33333333333334</v>
      </c>
      <c r="H11" s="52">
        <f>STDEV(B11:F11)</f>
        <v>0.57735026918962584</v>
      </c>
    </row>
    <row r="12" spans="1:9" x14ac:dyDescent="0.25">
      <c r="A12" s="7"/>
      <c r="B12" s="68"/>
      <c r="C12" s="68"/>
      <c r="D12" s="68"/>
      <c r="E12" s="68"/>
      <c r="F12" s="68"/>
      <c r="G12" s="69"/>
      <c r="H12" s="70"/>
    </row>
    <row r="13" spans="1:9" x14ac:dyDescent="0.25">
      <c r="A13" s="54" t="s">
        <v>4</v>
      </c>
      <c r="B13" s="55" t="s">
        <v>10</v>
      </c>
      <c r="C13" s="55"/>
      <c r="D13" s="55"/>
      <c r="E13" s="55"/>
      <c r="F13" s="55"/>
      <c r="G13" s="56" t="s">
        <v>5</v>
      </c>
      <c r="H13" s="56" t="s">
        <v>6</v>
      </c>
    </row>
    <row r="14" spans="1:9" x14ac:dyDescent="0.25">
      <c r="A14" s="54"/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6"/>
      <c r="H14" s="56"/>
    </row>
    <row r="15" spans="1:9" ht="31.5" x14ac:dyDescent="0.25">
      <c r="A15" s="6" t="s">
        <v>50</v>
      </c>
      <c r="B15" s="50">
        <v>349</v>
      </c>
      <c r="C15" s="50">
        <v>347</v>
      </c>
      <c r="D15" s="50">
        <v>353</v>
      </c>
      <c r="E15" s="50" t="s">
        <v>48</v>
      </c>
      <c r="F15" s="50" t="s">
        <v>48</v>
      </c>
      <c r="G15" s="51">
        <f>AVERAGE(B15:F15)</f>
        <v>349.66666666666669</v>
      </c>
      <c r="H15" s="52">
        <f>STDEV(B15:F15)</f>
        <v>3.0550504633038931</v>
      </c>
    </row>
    <row r="16" spans="1:9" x14ac:dyDescent="0.25">
      <c r="A16" s="8"/>
      <c r="B16" s="68"/>
      <c r="C16" s="68"/>
      <c r="D16" s="68"/>
      <c r="E16" s="68"/>
      <c r="F16" s="68"/>
      <c r="G16" s="69"/>
      <c r="H16" s="70"/>
    </row>
    <row r="17" spans="1:8" x14ac:dyDescent="0.25">
      <c r="A17" s="54" t="s">
        <v>4</v>
      </c>
      <c r="B17" s="55" t="s">
        <v>10</v>
      </c>
      <c r="C17" s="55"/>
      <c r="D17" s="55"/>
      <c r="E17" s="55"/>
      <c r="F17" s="55"/>
      <c r="G17" s="56" t="s">
        <v>5</v>
      </c>
      <c r="H17" s="56" t="s">
        <v>6</v>
      </c>
    </row>
    <row r="18" spans="1:8" x14ac:dyDescent="0.25">
      <c r="A18" s="54"/>
      <c r="B18" s="5">
        <v>1</v>
      </c>
      <c r="C18" s="5">
        <v>2</v>
      </c>
      <c r="D18" s="5">
        <v>3</v>
      </c>
      <c r="E18" s="5">
        <v>4</v>
      </c>
      <c r="F18" s="5">
        <v>5</v>
      </c>
      <c r="G18" s="56"/>
      <c r="H18" s="56"/>
    </row>
    <row r="19" spans="1:8" ht="31.5" x14ac:dyDescent="0.25">
      <c r="A19" s="6" t="s">
        <v>53</v>
      </c>
      <c r="B19" s="50">
        <v>490</v>
      </c>
      <c r="C19" s="50">
        <v>486</v>
      </c>
      <c r="D19" s="50">
        <v>487</v>
      </c>
      <c r="E19" s="50" t="s">
        <v>48</v>
      </c>
      <c r="F19" s="50" t="s">
        <v>48</v>
      </c>
      <c r="G19" s="51">
        <f>AVERAGE(B19:F19)</f>
        <v>487.66666666666669</v>
      </c>
      <c r="H19" s="52">
        <f>STDEV(B19:F19)</f>
        <v>2.0816659994661326</v>
      </c>
    </row>
    <row r="20" spans="1:8" x14ac:dyDescent="0.25">
      <c r="B20" s="68"/>
      <c r="C20" s="68"/>
      <c r="D20" s="68"/>
      <c r="E20" s="68"/>
      <c r="F20" s="68"/>
      <c r="G20" s="69"/>
      <c r="H20" s="70"/>
    </row>
  </sheetData>
  <mergeCells count="19">
    <mergeCell ref="B1:H1"/>
    <mergeCell ref="B2:H2"/>
    <mergeCell ref="B3:H3"/>
    <mergeCell ref="B4:H4"/>
    <mergeCell ref="B6:H6"/>
    <mergeCell ref="B5:H5"/>
    <mergeCell ref="A9:A10"/>
    <mergeCell ref="B9:F9"/>
    <mergeCell ref="G9:G10"/>
    <mergeCell ref="H9:H10"/>
    <mergeCell ref="A8:H8"/>
    <mergeCell ref="A13:A14"/>
    <mergeCell ref="B13:F13"/>
    <mergeCell ref="G13:G14"/>
    <mergeCell ref="H13:H14"/>
    <mergeCell ref="A17:A18"/>
    <mergeCell ref="B17:F17"/>
    <mergeCell ref="G17:G18"/>
    <mergeCell ref="H17:H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B9B89-6540-47E1-8B16-5745E661235B}">
  <sheetPr>
    <pageSetUpPr fitToPage="1"/>
  </sheetPr>
  <dimension ref="B2:L53"/>
  <sheetViews>
    <sheetView topLeftCell="A11" workbookViewId="0">
      <selection activeCell="B47" sqref="B47"/>
    </sheetView>
  </sheetViews>
  <sheetFormatPr defaultRowHeight="15" x14ac:dyDescent="0.25"/>
  <cols>
    <col min="2" max="2" width="12.85546875" customWidth="1"/>
    <col min="3" max="3" width="13.42578125" customWidth="1"/>
    <col min="4" max="4" width="11.42578125" customWidth="1"/>
    <col min="5" max="5" width="13.28515625" customWidth="1"/>
    <col min="6" max="6" width="22.28515625" customWidth="1"/>
    <col min="7" max="7" width="13" customWidth="1"/>
    <col min="8" max="8" width="16.140625" customWidth="1"/>
    <col min="9" max="9" width="11.28515625" customWidth="1"/>
    <col min="10" max="10" width="13.5703125" customWidth="1"/>
  </cols>
  <sheetData>
    <row r="2" spans="2:12" ht="15.75" x14ac:dyDescent="0.25">
      <c r="B2" s="9" t="s">
        <v>11</v>
      </c>
      <c r="C2" s="9"/>
      <c r="D2" s="10"/>
      <c r="E2" s="11" t="s">
        <v>38</v>
      </c>
      <c r="F2" s="10" t="s">
        <v>39</v>
      </c>
      <c r="G2" s="45"/>
      <c r="H2" s="10"/>
      <c r="I2" s="10"/>
      <c r="J2" s="10"/>
      <c r="K2" s="12"/>
      <c r="L2" s="12"/>
    </row>
    <row r="3" spans="2:12" ht="15.75" x14ac:dyDescent="0.25">
      <c r="B3" s="10"/>
      <c r="C3" s="10"/>
      <c r="D3" s="10"/>
      <c r="E3" s="10"/>
      <c r="F3" s="10"/>
      <c r="G3" s="10"/>
      <c r="H3" s="10"/>
      <c r="I3" s="10"/>
      <c r="J3" s="10"/>
      <c r="K3" s="12"/>
      <c r="L3" s="12"/>
    </row>
    <row r="4" spans="2:12" ht="15.75" x14ac:dyDescent="0.25">
      <c r="B4" s="13">
        <v>1</v>
      </c>
      <c r="C4" s="13">
        <v>2</v>
      </c>
      <c r="D4" s="13">
        <v>3</v>
      </c>
      <c r="E4" s="13">
        <v>4</v>
      </c>
      <c r="F4" s="14">
        <v>5</v>
      </c>
      <c r="G4" s="15" t="s">
        <v>12</v>
      </c>
      <c r="H4" s="15" t="s">
        <v>6</v>
      </c>
      <c r="I4" s="10"/>
      <c r="J4" s="10"/>
      <c r="K4" s="12"/>
      <c r="L4" s="12"/>
    </row>
    <row r="5" spans="2:12" ht="15.75" x14ac:dyDescent="0.25">
      <c r="B5" s="46">
        <v>197</v>
      </c>
      <c r="C5" s="46">
        <v>197</v>
      </c>
      <c r="D5" s="46">
        <v>198</v>
      </c>
      <c r="E5" s="46"/>
      <c r="F5" s="47"/>
      <c r="G5" s="38">
        <f>AVERAGE(B5:F5)</f>
        <v>197.33333333333334</v>
      </c>
      <c r="H5" s="17">
        <f>STDEV(B5:F5)</f>
        <v>0.57735026918962584</v>
      </c>
      <c r="I5" s="10"/>
      <c r="J5" s="10"/>
      <c r="K5" s="12"/>
      <c r="L5" s="12"/>
    </row>
    <row r="6" spans="2:12" ht="15.75" x14ac:dyDescent="0.25">
      <c r="B6" s="10"/>
      <c r="C6" s="10"/>
      <c r="D6" s="10"/>
      <c r="E6" s="10"/>
      <c r="F6" s="10"/>
      <c r="G6" s="10"/>
      <c r="H6" s="10"/>
      <c r="I6" s="10"/>
      <c r="J6" s="10"/>
      <c r="K6" s="12"/>
      <c r="L6" s="12"/>
    </row>
    <row r="7" spans="2:12" ht="15.75" x14ac:dyDescent="0.25">
      <c r="B7" s="15" t="s">
        <v>13</v>
      </c>
      <c r="C7" s="15" t="s">
        <v>14</v>
      </c>
      <c r="D7" s="18" t="s">
        <v>15</v>
      </c>
      <c r="E7" s="19"/>
      <c r="F7" s="20"/>
      <c r="G7" s="21" t="s">
        <v>16</v>
      </c>
      <c r="H7" s="22"/>
      <c r="I7" s="18" t="s">
        <v>17</v>
      </c>
      <c r="J7" s="20"/>
      <c r="K7" s="12"/>
      <c r="L7" s="12"/>
    </row>
    <row r="8" spans="2:12" ht="18.75" x14ac:dyDescent="0.35">
      <c r="B8" s="15" t="s">
        <v>18</v>
      </c>
      <c r="C8" s="16">
        <v>197.2</v>
      </c>
      <c r="D8" s="15" t="s">
        <v>19</v>
      </c>
      <c r="E8" s="15" t="s">
        <v>20</v>
      </c>
      <c r="F8" s="15" t="s">
        <v>6</v>
      </c>
      <c r="G8" s="15" t="s">
        <v>21</v>
      </c>
      <c r="H8" s="15" t="s">
        <v>22</v>
      </c>
      <c r="I8" s="15" t="s">
        <v>23</v>
      </c>
      <c r="J8" s="15" t="s">
        <v>24</v>
      </c>
      <c r="K8" s="12"/>
      <c r="L8" s="12"/>
    </row>
    <row r="9" spans="2:12" ht="15.75" x14ac:dyDescent="0.25">
      <c r="B9" s="15" t="s">
        <v>25</v>
      </c>
      <c r="C9" s="44">
        <v>2</v>
      </c>
      <c r="D9" s="16">
        <f>MAX(B5:F5)</f>
        <v>198</v>
      </c>
      <c r="E9" s="16">
        <f>MIN(B5:F5)</f>
        <v>197</v>
      </c>
      <c r="F9" s="17">
        <f>STDEV(B5:F5)</f>
        <v>0.57735026918962584</v>
      </c>
      <c r="G9" s="44">
        <v>2</v>
      </c>
      <c r="H9" s="44">
        <f>G9/2</f>
        <v>1</v>
      </c>
      <c r="I9" s="17">
        <f>D9-E9</f>
        <v>1</v>
      </c>
      <c r="J9" s="17">
        <f>I9*100/G5</f>
        <v>0.50675675675675669</v>
      </c>
      <c r="K9" s="12"/>
      <c r="L9" s="12"/>
    </row>
    <row r="10" spans="2:12" ht="15.7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2"/>
      <c r="L10" s="12"/>
    </row>
    <row r="11" spans="2:12" ht="15.75" x14ac:dyDescent="0.25">
      <c r="B11" s="10" t="s">
        <v>26</v>
      </c>
      <c r="C11" s="10"/>
      <c r="D11" s="10"/>
      <c r="E11" s="10"/>
      <c r="F11" s="10"/>
      <c r="G11" s="10"/>
      <c r="H11" s="10"/>
      <c r="I11" s="10"/>
      <c r="J11" s="10"/>
      <c r="K11" s="12"/>
      <c r="L11" s="12"/>
    </row>
    <row r="12" spans="2:12" ht="18.75" x14ac:dyDescent="0.35">
      <c r="B12" s="15" t="s">
        <v>27</v>
      </c>
      <c r="C12" s="24" t="s">
        <v>28</v>
      </c>
      <c r="D12" s="15" t="s">
        <v>29</v>
      </c>
      <c r="E12" s="15" t="s">
        <v>30</v>
      </c>
      <c r="F12" s="15" t="s">
        <v>31</v>
      </c>
      <c r="G12" s="25"/>
      <c r="H12" s="26"/>
      <c r="I12" s="26"/>
      <c r="J12" s="26"/>
      <c r="K12" s="12"/>
      <c r="L12" s="12"/>
    </row>
    <row r="13" spans="2:12" ht="15.75" x14ac:dyDescent="0.25">
      <c r="B13" s="53">
        <f>G5-C8</f>
        <v>0.13333333333335418</v>
      </c>
      <c r="C13" s="23">
        <v>1</v>
      </c>
      <c r="D13" s="27">
        <f>SQRT(3)</f>
        <v>1.7320508075688772</v>
      </c>
      <c r="E13" s="27">
        <f>C13/D13</f>
        <v>0.57735026918962584</v>
      </c>
      <c r="F13" s="28">
        <f>I9/(2*D13)</f>
        <v>0.28867513459481292</v>
      </c>
      <c r="G13" s="29"/>
      <c r="H13" s="30"/>
      <c r="I13" s="30"/>
      <c r="J13" s="30"/>
      <c r="K13" s="12"/>
      <c r="L13" s="12"/>
    </row>
    <row r="14" spans="2:12" ht="15.75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2"/>
      <c r="L14" s="12"/>
    </row>
    <row r="15" spans="2:12" ht="15.75" x14ac:dyDescent="0.25">
      <c r="B15" s="31" t="s">
        <v>40</v>
      </c>
      <c r="C15" s="31"/>
      <c r="D15" s="31"/>
      <c r="E15" s="31"/>
      <c r="F15" s="32"/>
      <c r="G15" s="32"/>
      <c r="H15" s="10"/>
      <c r="I15" s="10"/>
      <c r="J15" s="10"/>
      <c r="K15" s="12"/>
      <c r="L15" s="12"/>
    </row>
    <row r="16" spans="2:12" ht="18.75" x14ac:dyDescent="0.35">
      <c r="B16" s="33" t="s">
        <v>32</v>
      </c>
      <c r="C16" s="33" t="s">
        <v>33</v>
      </c>
      <c r="D16" s="33" t="s">
        <v>34</v>
      </c>
      <c r="E16" s="34" t="s">
        <v>35</v>
      </c>
      <c r="F16" s="35" t="s">
        <v>36</v>
      </c>
      <c r="G16" s="36" t="s">
        <v>37</v>
      </c>
      <c r="H16" s="10"/>
      <c r="I16" s="10"/>
      <c r="J16" s="10"/>
      <c r="K16" s="12"/>
      <c r="L16" s="12"/>
    </row>
    <row r="17" spans="2:12" ht="15.75" x14ac:dyDescent="0.25">
      <c r="B17" s="16">
        <f>H9*H9</f>
        <v>1</v>
      </c>
      <c r="C17" s="37">
        <f>F13*F13</f>
        <v>8.3333333333333356E-2</v>
      </c>
      <c r="D17" s="37">
        <f>E13*E13</f>
        <v>0.33333333333333343</v>
      </c>
      <c r="E17" s="37">
        <f>SUM(B17:D17)</f>
        <v>1.4166666666666667</v>
      </c>
      <c r="F17" s="17">
        <f>SQRT(E17)</f>
        <v>1.1902380714238083</v>
      </c>
      <c r="G17" s="39">
        <f>F17*2</f>
        <v>2.3804761428476167</v>
      </c>
      <c r="H17" s="10"/>
      <c r="I17" s="10"/>
      <c r="J17" s="10"/>
      <c r="K17" s="12"/>
      <c r="L17" s="12"/>
    </row>
    <row r="18" spans="2:12" x14ac:dyDescent="0.2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2:12" ht="15.75" x14ac:dyDescent="0.25">
      <c r="B19" s="9" t="s">
        <v>11</v>
      </c>
      <c r="C19" s="9"/>
      <c r="D19" s="10"/>
      <c r="E19" s="11" t="s">
        <v>41</v>
      </c>
      <c r="F19" s="10" t="s">
        <v>42</v>
      </c>
      <c r="G19" s="45"/>
      <c r="H19" s="10"/>
      <c r="I19" s="10"/>
      <c r="J19" s="10"/>
      <c r="K19" s="12"/>
      <c r="L19" s="12"/>
    </row>
    <row r="20" spans="2:12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2"/>
      <c r="L20" s="12"/>
    </row>
    <row r="21" spans="2:12" ht="15.75" x14ac:dyDescent="0.25">
      <c r="B21" s="13">
        <v>1</v>
      </c>
      <c r="C21" s="13">
        <v>2</v>
      </c>
      <c r="D21" s="13">
        <v>3</v>
      </c>
      <c r="E21" s="13">
        <v>4</v>
      </c>
      <c r="F21" s="14">
        <v>5</v>
      </c>
      <c r="G21" s="15" t="s">
        <v>12</v>
      </c>
      <c r="H21" s="15" t="s">
        <v>6</v>
      </c>
      <c r="I21" s="10"/>
      <c r="J21" s="10"/>
      <c r="K21" s="12"/>
      <c r="L21" s="12"/>
    </row>
    <row r="22" spans="2:12" ht="15.75" x14ac:dyDescent="0.25">
      <c r="B22" s="46">
        <v>349</v>
      </c>
      <c r="C22" s="46">
        <v>347</v>
      </c>
      <c r="D22" s="46">
        <v>353</v>
      </c>
      <c r="E22" s="48"/>
      <c r="F22" s="49"/>
      <c r="G22" s="38">
        <f>AVERAGE(B22:D22)</f>
        <v>349.66666666666669</v>
      </c>
      <c r="H22" s="17">
        <f>STDEV(B22:D22)</f>
        <v>3.0550504633038931</v>
      </c>
      <c r="I22" s="10"/>
      <c r="J22" s="10"/>
      <c r="K22" s="12"/>
      <c r="L22" s="12"/>
    </row>
    <row r="23" spans="2:12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2"/>
      <c r="L23" s="12"/>
    </row>
    <row r="24" spans="2:12" ht="15.75" x14ac:dyDescent="0.25">
      <c r="B24" s="15" t="s">
        <v>13</v>
      </c>
      <c r="C24" s="15" t="s">
        <v>14</v>
      </c>
      <c r="D24" s="18" t="s">
        <v>15</v>
      </c>
      <c r="E24" s="19"/>
      <c r="F24" s="20"/>
      <c r="G24" s="18" t="s">
        <v>16</v>
      </c>
      <c r="H24" s="20"/>
      <c r="I24" s="18" t="s">
        <v>17</v>
      </c>
      <c r="J24" s="20"/>
      <c r="K24" s="12"/>
      <c r="L24" s="12"/>
    </row>
    <row r="25" spans="2:12" ht="18.75" x14ac:dyDescent="0.35">
      <c r="B25" s="15" t="s">
        <v>18</v>
      </c>
      <c r="C25" s="16">
        <v>348.2</v>
      </c>
      <c r="D25" s="15" t="s">
        <v>19</v>
      </c>
      <c r="E25" s="15" t="s">
        <v>20</v>
      </c>
      <c r="F25" s="15" t="s">
        <v>6</v>
      </c>
      <c r="G25" s="15" t="s">
        <v>21</v>
      </c>
      <c r="H25" s="15" t="s">
        <v>22</v>
      </c>
      <c r="I25" s="15" t="s">
        <v>23</v>
      </c>
      <c r="J25" s="15" t="s">
        <v>24</v>
      </c>
      <c r="K25" s="12"/>
      <c r="L25" s="12"/>
    </row>
    <row r="26" spans="2:12" ht="15.75" x14ac:dyDescent="0.25">
      <c r="B26" s="15" t="s">
        <v>25</v>
      </c>
      <c r="C26" s="23">
        <v>3.5</v>
      </c>
      <c r="D26" s="16">
        <f>MAX(B22:D22)</f>
        <v>353</v>
      </c>
      <c r="E26" s="16">
        <f>MIN(B22:D22)</f>
        <v>347</v>
      </c>
      <c r="F26" s="17">
        <f>STDEV(B22:D22)</f>
        <v>3.0550504633038931</v>
      </c>
      <c r="G26" s="23">
        <v>3.5</v>
      </c>
      <c r="H26" s="23">
        <f>G26/2</f>
        <v>1.75</v>
      </c>
      <c r="I26" s="17">
        <f>D26-E26</f>
        <v>6</v>
      </c>
      <c r="J26" s="17">
        <f>I26*100/G22</f>
        <v>1.7159199237368923</v>
      </c>
      <c r="K26" s="12"/>
      <c r="L26" s="12"/>
    </row>
    <row r="27" spans="2:12" ht="15.75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2"/>
      <c r="L27" s="12"/>
    </row>
    <row r="28" spans="2:12" ht="15.75" x14ac:dyDescent="0.25">
      <c r="B28" s="10" t="s">
        <v>26</v>
      </c>
      <c r="C28" s="10"/>
      <c r="D28" s="10"/>
      <c r="E28" s="10"/>
      <c r="F28" s="10"/>
      <c r="G28" s="10"/>
      <c r="H28" s="10"/>
      <c r="I28" s="10"/>
      <c r="J28" s="10"/>
      <c r="K28" s="12"/>
      <c r="L28" s="12"/>
    </row>
    <row r="29" spans="2:12" ht="18.75" x14ac:dyDescent="0.35">
      <c r="B29" s="16" t="s">
        <v>27</v>
      </c>
      <c r="C29" s="40" t="s">
        <v>28</v>
      </c>
      <c r="D29" s="16" t="s">
        <v>29</v>
      </c>
      <c r="E29" s="16" t="s">
        <v>30</v>
      </c>
      <c r="F29" s="16" t="s">
        <v>31</v>
      </c>
      <c r="G29" s="25"/>
      <c r="H29" s="26"/>
      <c r="I29" s="26"/>
      <c r="J29" s="26"/>
      <c r="K29" s="12"/>
      <c r="L29" s="12"/>
    </row>
    <row r="30" spans="2:12" ht="15.75" x14ac:dyDescent="0.25">
      <c r="B30" s="38">
        <f>G22-C25</f>
        <v>1.466666666666697</v>
      </c>
      <c r="C30" s="23">
        <v>1</v>
      </c>
      <c r="D30" s="27">
        <f>SQRT(3)</f>
        <v>1.7320508075688772</v>
      </c>
      <c r="E30" s="27">
        <f>C30/D30</f>
        <v>0.57735026918962584</v>
      </c>
      <c r="F30" s="27">
        <f>I26/(2*D30)</f>
        <v>1.7320508075688774</v>
      </c>
      <c r="G30" s="25"/>
      <c r="H30" s="26"/>
      <c r="I30" s="26"/>
      <c r="J30" s="26"/>
      <c r="K30" s="12"/>
      <c r="L30" s="12"/>
    </row>
    <row r="31" spans="2:12" ht="15.75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2"/>
      <c r="L31" s="12"/>
    </row>
    <row r="32" spans="2:12" ht="15.75" x14ac:dyDescent="0.25">
      <c r="B32" s="31" t="s">
        <v>43</v>
      </c>
      <c r="C32" s="31"/>
      <c r="D32" s="31"/>
      <c r="E32" s="31"/>
      <c r="F32" s="32"/>
      <c r="G32" s="32"/>
      <c r="H32" s="10"/>
      <c r="I32" s="10"/>
      <c r="J32" s="10"/>
      <c r="K32" s="12"/>
      <c r="L32" s="12"/>
    </row>
    <row r="33" spans="2:12" ht="18.75" x14ac:dyDescent="0.35">
      <c r="B33" s="33" t="s">
        <v>32</v>
      </c>
      <c r="C33" s="33" t="s">
        <v>33</v>
      </c>
      <c r="D33" s="33" t="s">
        <v>34</v>
      </c>
      <c r="E33" s="34" t="s">
        <v>35</v>
      </c>
      <c r="F33" s="35" t="s">
        <v>36</v>
      </c>
      <c r="G33" s="36" t="s">
        <v>37</v>
      </c>
      <c r="H33" s="10"/>
      <c r="I33" s="10"/>
      <c r="J33" s="10"/>
      <c r="K33" s="12"/>
      <c r="L33" s="12"/>
    </row>
    <row r="34" spans="2:12" ht="15.75" x14ac:dyDescent="0.25">
      <c r="B34" s="17">
        <f>H26*H26</f>
        <v>3.0625</v>
      </c>
      <c r="C34" s="17">
        <f>F30*F30</f>
        <v>3.0000000000000004</v>
      </c>
      <c r="D34" s="37">
        <f>E30*E30</f>
        <v>0.33333333333333343</v>
      </c>
      <c r="E34" s="37">
        <f>SUM(B34:D34)</f>
        <v>6.395833333333333</v>
      </c>
      <c r="F34" s="17">
        <f>SQRT(E34)</f>
        <v>2.5289984842489197</v>
      </c>
      <c r="G34" s="39">
        <f>F34*2</f>
        <v>5.0579969684978394</v>
      </c>
      <c r="H34" s="10"/>
      <c r="I34" s="10"/>
      <c r="J34" s="10"/>
      <c r="K34" s="12"/>
      <c r="L34" s="12"/>
    </row>
    <row r="35" spans="2:12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2:12" ht="15.75" x14ac:dyDescent="0.25">
      <c r="B36" s="9" t="s">
        <v>11</v>
      </c>
      <c r="C36" s="9"/>
      <c r="D36" s="10"/>
      <c r="E36" s="11" t="s">
        <v>44</v>
      </c>
      <c r="F36" s="10" t="s">
        <v>45</v>
      </c>
      <c r="G36" s="10"/>
      <c r="H36" s="10"/>
      <c r="I36" s="10"/>
      <c r="J36" s="10"/>
      <c r="K36" s="12"/>
      <c r="L36" s="12"/>
    </row>
    <row r="37" spans="2:12" ht="15.75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2"/>
      <c r="L37" s="12"/>
    </row>
    <row r="38" spans="2:12" ht="15.75" x14ac:dyDescent="0.25">
      <c r="B38" s="13">
        <v>1</v>
      </c>
      <c r="C38" s="13">
        <v>2</v>
      </c>
      <c r="D38" s="13">
        <v>3</v>
      </c>
      <c r="E38" s="13">
        <v>4</v>
      </c>
      <c r="F38" s="14">
        <v>5</v>
      </c>
      <c r="G38" s="15" t="s">
        <v>12</v>
      </c>
      <c r="H38" s="15" t="s">
        <v>6</v>
      </c>
      <c r="I38" s="10"/>
      <c r="J38" s="10"/>
      <c r="K38" s="12"/>
      <c r="L38" s="12"/>
    </row>
    <row r="39" spans="2:12" ht="15.75" x14ac:dyDescent="0.25">
      <c r="B39" s="46">
        <v>490</v>
      </c>
      <c r="C39" s="46">
        <v>486</v>
      </c>
      <c r="D39" s="46">
        <v>487</v>
      </c>
      <c r="E39" s="48"/>
      <c r="F39" s="49"/>
      <c r="G39" s="38">
        <f>AVERAGE(B39:D39)</f>
        <v>487.66666666666669</v>
      </c>
      <c r="H39" s="17">
        <f>STDEV(B39:D39)</f>
        <v>2.0816659994661326</v>
      </c>
      <c r="I39" s="10"/>
      <c r="J39" s="10"/>
      <c r="K39" s="12"/>
      <c r="L39" s="12"/>
    </row>
    <row r="40" spans="2:12" ht="15.75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2"/>
      <c r="L40" s="12"/>
    </row>
    <row r="41" spans="2:12" ht="15.75" x14ac:dyDescent="0.25">
      <c r="B41" s="15" t="s">
        <v>13</v>
      </c>
      <c r="C41" s="15" t="s">
        <v>14</v>
      </c>
      <c r="D41" s="18" t="s">
        <v>15</v>
      </c>
      <c r="E41" s="19"/>
      <c r="F41" s="20"/>
      <c r="G41" s="18" t="s">
        <v>16</v>
      </c>
      <c r="H41" s="20"/>
      <c r="I41" s="18" t="s">
        <v>17</v>
      </c>
      <c r="J41" s="20"/>
      <c r="K41" s="12"/>
      <c r="L41" s="12"/>
    </row>
    <row r="42" spans="2:12" ht="18.75" x14ac:dyDescent="0.35">
      <c r="B42" s="15" t="s">
        <v>18</v>
      </c>
      <c r="C42" s="16">
        <v>485.4</v>
      </c>
      <c r="D42" s="15" t="s">
        <v>19</v>
      </c>
      <c r="E42" s="15" t="s">
        <v>20</v>
      </c>
      <c r="F42" s="18" t="s">
        <v>6</v>
      </c>
      <c r="G42" s="15" t="s">
        <v>21</v>
      </c>
      <c r="H42" s="15" t="s">
        <v>22</v>
      </c>
      <c r="I42" s="15" t="s">
        <v>23</v>
      </c>
      <c r="J42" s="15" t="s">
        <v>24</v>
      </c>
      <c r="K42" s="12"/>
      <c r="L42" s="12"/>
    </row>
    <row r="43" spans="2:12" ht="15.75" x14ac:dyDescent="0.25">
      <c r="B43" s="15" t="s">
        <v>25</v>
      </c>
      <c r="C43" s="23">
        <v>4.9000000000000004</v>
      </c>
      <c r="D43" s="41">
        <f>MAX(B39:D39)</f>
        <v>490</v>
      </c>
      <c r="E43" s="42">
        <f>MIN(B39:D39)</f>
        <v>486</v>
      </c>
      <c r="F43" s="43">
        <f>STDEV(B39:D39)</f>
        <v>2.0816659994661326</v>
      </c>
      <c r="G43" s="23">
        <v>4.9000000000000004</v>
      </c>
      <c r="H43" s="23">
        <f>G43/2</f>
        <v>2.4500000000000002</v>
      </c>
      <c r="I43" s="16">
        <f>D43-E43</f>
        <v>4</v>
      </c>
      <c r="J43" s="17">
        <f>I43*100/G39</f>
        <v>0.82023239917976754</v>
      </c>
      <c r="K43" s="12"/>
      <c r="L43" s="12"/>
    </row>
    <row r="44" spans="2:12" ht="15.75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2"/>
      <c r="L44" s="12"/>
    </row>
    <row r="45" spans="2:12" ht="15.75" x14ac:dyDescent="0.25">
      <c r="B45" s="10" t="s">
        <v>26</v>
      </c>
      <c r="C45" s="10"/>
      <c r="D45" s="10"/>
      <c r="E45" s="10"/>
      <c r="F45" s="10"/>
      <c r="G45" s="10"/>
      <c r="H45" s="10"/>
      <c r="I45" s="10"/>
      <c r="J45" s="10"/>
      <c r="K45" s="12"/>
      <c r="L45" s="12"/>
    </row>
    <row r="46" spans="2:12" ht="18.75" x14ac:dyDescent="0.35">
      <c r="B46" s="15" t="s">
        <v>27</v>
      </c>
      <c r="C46" s="40" t="s">
        <v>28</v>
      </c>
      <c r="D46" s="15" t="s">
        <v>29</v>
      </c>
      <c r="E46" s="16" t="s">
        <v>30</v>
      </c>
      <c r="F46" s="16" t="s">
        <v>31</v>
      </c>
      <c r="G46" s="25"/>
      <c r="H46" s="26"/>
      <c r="I46" s="26"/>
      <c r="J46" s="26"/>
      <c r="K46" s="12"/>
      <c r="L46" s="12"/>
    </row>
    <row r="47" spans="2:12" ht="15.75" x14ac:dyDescent="0.25">
      <c r="B47" s="38">
        <f>G39-C42</f>
        <v>2.2666666666667084</v>
      </c>
      <c r="C47" s="23">
        <v>1</v>
      </c>
      <c r="D47" s="27">
        <f>SQRT(3)</f>
        <v>1.7320508075688772</v>
      </c>
      <c r="E47" s="37">
        <f>C47/D47</f>
        <v>0.57735026918962584</v>
      </c>
      <c r="F47" s="37">
        <f>I43/(2*D47)</f>
        <v>1.1547005383792517</v>
      </c>
      <c r="G47" s="25"/>
      <c r="H47" s="26"/>
      <c r="I47" s="26"/>
      <c r="J47" s="26"/>
      <c r="K47" s="12"/>
      <c r="L47" s="12"/>
    </row>
    <row r="48" spans="2:12" ht="15.75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2"/>
      <c r="L48" s="12"/>
    </row>
    <row r="49" spans="2:12" ht="15.75" x14ac:dyDescent="0.25">
      <c r="B49" s="31" t="s">
        <v>46</v>
      </c>
      <c r="C49" s="31"/>
      <c r="D49" s="31"/>
      <c r="E49" s="31"/>
      <c r="F49" s="32"/>
      <c r="G49" s="32"/>
      <c r="H49" s="10"/>
      <c r="I49" s="10"/>
      <c r="J49" s="10"/>
      <c r="K49" s="12"/>
      <c r="L49" s="12"/>
    </row>
    <row r="50" spans="2:12" ht="18.75" x14ac:dyDescent="0.35">
      <c r="B50" s="33" t="s">
        <v>32</v>
      </c>
      <c r="C50" s="33" t="s">
        <v>33</v>
      </c>
      <c r="D50" s="33" t="s">
        <v>34</v>
      </c>
      <c r="E50" s="34" t="s">
        <v>35</v>
      </c>
      <c r="F50" s="35" t="s">
        <v>36</v>
      </c>
      <c r="G50" s="36" t="s">
        <v>37</v>
      </c>
      <c r="H50" s="10"/>
      <c r="I50" s="10"/>
      <c r="J50" s="10"/>
      <c r="K50" s="12"/>
      <c r="L50" s="12"/>
    </row>
    <row r="51" spans="2:12" ht="15.75" x14ac:dyDescent="0.25">
      <c r="B51" s="44">
        <f>H43*H43</f>
        <v>6.0025000000000013</v>
      </c>
      <c r="C51" s="44">
        <f>F47*F47</f>
        <v>1.3333333333333337</v>
      </c>
      <c r="D51" s="44">
        <f>E47*E47</f>
        <v>0.33333333333333343</v>
      </c>
      <c r="E51" s="44">
        <f>SUM(B51:D51)</f>
        <v>7.6691666666666682</v>
      </c>
      <c r="F51" s="44">
        <f>SQRT(E51)</f>
        <v>2.7693260311250225</v>
      </c>
      <c r="G51" s="39">
        <f>F51*2</f>
        <v>5.538652062250045</v>
      </c>
      <c r="H51" s="12"/>
      <c r="I51" s="12"/>
      <c r="J51" s="12"/>
      <c r="K51" s="12"/>
      <c r="L51" s="12"/>
    </row>
    <row r="52" spans="2:12" x14ac:dyDescent="0.25">
      <c r="B52" s="12"/>
      <c r="C52" s="12"/>
      <c r="D52" s="12"/>
      <c r="E52" s="12"/>
      <c r="F52" s="12"/>
      <c r="G52" s="12"/>
      <c r="H52" s="12"/>
      <c r="I52" s="12"/>
      <c r="J52" s="12"/>
    </row>
    <row r="53" spans="2:12" x14ac:dyDescent="0.25">
      <c r="B53" s="12"/>
      <c r="C53" s="12"/>
      <c r="D53" s="12"/>
      <c r="E53" s="12"/>
      <c r="F53" s="12"/>
      <c r="G53" s="12"/>
      <c r="H53" s="12"/>
      <c r="I53" s="12"/>
      <c r="J53" s="12"/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Meetodi protokoll</vt:lpstr>
      <vt:lpstr>Määramatus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2024-06-11T07:59:57Z</dcterms:modified>
</cp:coreProperties>
</file>