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uur\kursa\IDU0111\Disco\Disco_demonaide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C16" i="1" l="1"/>
  <c r="C5" i="1"/>
  <c r="B5" i="1"/>
  <c r="E3" i="1"/>
  <c r="C18" i="1" s="1"/>
  <c r="E2" i="1"/>
  <c r="E16" i="1" s="1"/>
  <c r="C17" i="1" l="1"/>
  <c r="F20" i="1" s="1"/>
  <c r="F21" i="1" s="1"/>
  <c r="E5" i="1"/>
  <c r="F2" i="1" s="1"/>
  <c r="G20" i="1" l="1"/>
  <c r="G21" i="1" s="1"/>
  <c r="F3" i="1"/>
  <c r="C6" i="1"/>
  <c r="J2" i="1" s="1"/>
  <c r="B6" i="1"/>
  <c r="I2" i="1"/>
  <c r="I3" i="1" l="1"/>
  <c r="J3" i="1"/>
  <c r="F8" i="1" s="1"/>
  <c r="H8" i="1" s="1"/>
  <c r="F9" i="1" l="1"/>
  <c r="H9" i="1" s="1"/>
  <c r="F10" i="1"/>
</calcChain>
</file>

<file path=xl/sharedStrings.xml><?xml version="1.0" encoding="utf-8"?>
<sst xmlns="http://schemas.openxmlformats.org/spreadsheetml/2006/main" count="33" uniqueCount="32">
  <si>
    <t>T1=1expected</t>
  </si>
  <si>
    <t>T1=2expected</t>
  </si>
  <si>
    <t>T3=1expected</t>
  </si>
  <si>
    <t>T3=2expected</t>
  </si>
  <si>
    <t>chisq.test</t>
  </si>
  <si>
    <t>olulisusnivoo</t>
  </si>
  <si>
    <t>H1?</t>
  </si>
  <si>
    <t>H0?</t>
  </si>
  <si>
    <t>Kahe tunnuse jaotuste vahel ei leitud olulist sõltuvust</t>
  </si>
  <si>
    <t>Kahe tunnuse jaotuste vahel leiti oluline sõltuvus</t>
  </si>
  <si>
    <t>min.oodatav sagedus</t>
  </si>
  <si>
    <t>&lt;1</t>
  </si>
  <si>
    <t>Binoomjaotuse abil arvutamise näide:</t>
  </si>
  <si>
    <t>binom.dist=</t>
  </si>
  <si>
    <t>H0: sageduste risttabeli esimese rea ja teise rea lõigete vahel ei leitud statistilist sõltuvust</t>
  </si>
  <si>
    <t>H1: sageduste risttabeli esimese rea ja teise rea lõigete vahel leiti statistiline sõltuvus</t>
  </si>
  <si>
    <t>H0 ja H1 tõenäosused:</t>
  </si>
  <si>
    <t>läbitakse tegevus "Amend Request for Quotation Request manager"</t>
  </si>
  <si>
    <t>ei läbita tegevust "Amend Request for Quotation Request manager"</t>
  </si>
  <si>
    <t>läbitakse tegevus "Settle Dispute with Supplier Financial Manager"</t>
  </si>
  <si>
    <t>ei läbita tegevust "Settle Dispute with Supplier Financial Manager"</t>
  </si>
  <si>
    <t>Oodatavad sagedused</t>
  </si>
  <si>
    <t>Tegelikud sagedused</t>
  </si>
  <si>
    <t>reasumma</t>
  </si>
  <si>
    <t>veerusumma</t>
  </si>
  <si>
    <t>rea sageduste % koguhulgast</t>
  </si>
  <si>
    <t>veerusageduste % koguhulgast</t>
  </si>
  <si>
    <t>oodatava sagedusega alla 5 lahtrite % alla 20%</t>
  </si>
  <si>
    <t>valim n=</t>
  </si>
  <si>
    <t>sündmuse sagedus k=</t>
  </si>
  <si>
    <t>populatsiooni või teise valimi tõenäosus p=</t>
  </si>
  <si>
    <t>Hii-ruut-test: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</si>
</sst>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60" zoomScaleNormal="160" workbookViewId="0">
      <selection activeCell="F14" sqref="F14"/>
    </sheetView>
  </sheetViews>
  <sheetFormatPr defaultRowHeight="15" x14ac:dyDescent="0.25"/>
  <cols>
    <col min="1" max="1" width="24.5703125" customWidth="1"/>
    <col min="5" max="5" width="13.7109375" customWidth="1"/>
    <col min="6" max="6" width="11.28515625" customWidth="1"/>
    <col min="8" max="8" width="17.42578125" customWidth="1"/>
    <col min="9" max="10" width="13.42578125" bestFit="1" customWidth="1"/>
  </cols>
  <sheetData>
    <row r="1" spans="1:10" ht="135" x14ac:dyDescent="0.25">
      <c r="A1" t="s">
        <v>22</v>
      </c>
      <c r="B1" s="3" t="s">
        <v>20</v>
      </c>
      <c r="C1" s="3" t="s">
        <v>19</v>
      </c>
      <c r="E1" s="3" t="s">
        <v>23</v>
      </c>
      <c r="F1" s="3" t="s">
        <v>25</v>
      </c>
      <c r="H1" s="4" t="s">
        <v>21</v>
      </c>
      <c r="I1" s="1" t="s">
        <v>0</v>
      </c>
      <c r="J1" s="1" t="s">
        <v>1</v>
      </c>
    </row>
    <row r="2" spans="1:10" ht="45" x14ac:dyDescent="0.25">
      <c r="A2" s="3" t="s">
        <v>18</v>
      </c>
      <c r="B2" s="1">
        <v>296</v>
      </c>
      <c r="C2" s="1">
        <v>74</v>
      </c>
      <c r="E2">
        <f>SUM(B2:D2)</f>
        <v>370</v>
      </c>
      <c r="F2">
        <f>E2/E5</f>
        <v>0.91811414392059554</v>
      </c>
      <c r="H2" s="1" t="s">
        <v>2</v>
      </c>
      <c r="I2" s="1">
        <f>F2*B6*E5</f>
        <v>296.55086848635239</v>
      </c>
      <c r="J2" s="1">
        <f>F2*C6*E5</f>
        <v>73.449131513647643</v>
      </c>
    </row>
    <row r="3" spans="1:10" ht="45" x14ac:dyDescent="0.25">
      <c r="A3" s="3" t="s">
        <v>17</v>
      </c>
      <c r="B3" s="1">
        <v>27</v>
      </c>
      <c r="C3" s="1">
        <v>6</v>
      </c>
      <c r="E3">
        <f>SUM(B3:D3)</f>
        <v>33</v>
      </c>
      <c r="F3">
        <f>E3/E5</f>
        <v>8.1885856079404462E-2</v>
      </c>
      <c r="H3" s="1" t="s">
        <v>3</v>
      </c>
      <c r="I3" s="1">
        <f>F3*B6*E5</f>
        <v>26.449131513647639</v>
      </c>
      <c r="J3" s="1">
        <f>F3*C6*E5</f>
        <v>6.550868486352357</v>
      </c>
    </row>
    <row r="5" spans="1:10" x14ac:dyDescent="0.25">
      <c r="A5" t="s">
        <v>24</v>
      </c>
      <c r="B5">
        <f>SUM(B2:B4)</f>
        <v>323</v>
      </c>
      <c r="C5">
        <f>SUM(C2:C4)</f>
        <v>80</v>
      </c>
      <c r="E5">
        <f>E2+E3</f>
        <v>403</v>
      </c>
    </row>
    <row r="6" spans="1:10" x14ac:dyDescent="0.25">
      <c r="A6" t="s">
        <v>26</v>
      </c>
      <c r="B6">
        <f>B5/E5</f>
        <v>0.80148883374689828</v>
      </c>
      <c r="C6">
        <f>C5/E5</f>
        <v>0.19851116625310175</v>
      </c>
    </row>
    <row r="7" spans="1:10" s="2" customFormat="1" ht="15.75" thickBot="1" x14ac:dyDescent="0.3"/>
    <row r="8" spans="1:10" x14ac:dyDescent="0.25">
      <c r="A8" t="s">
        <v>31</v>
      </c>
      <c r="D8" t="s">
        <v>10</v>
      </c>
      <c r="F8">
        <f>MIN(I2:J3)</f>
        <v>6.550868486352357</v>
      </c>
      <c r="G8" t="s">
        <v>11</v>
      </c>
      <c r="H8" t="b">
        <f>F8&lt;1</f>
        <v>0</v>
      </c>
    </row>
    <row r="9" spans="1:10" x14ac:dyDescent="0.25">
      <c r="B9" t="s">
        <v>27</v>
      </c>
      <c r="F9">
        <f>COUNTIF(I2:J3,"&lt;5")</f>
        <v>0</v>
      </c>
      <c r="G9" t="s">
        <v>11</v>
      </c>
      <c r="H9" t="b">
        <f>F9&gt;0</f>
        <v>0</v>
      </c>
    </row>
    <row r="10" spans="1:10" x14ac:dyDescent="0.25">
      <c r="E10" t="s">
        <v>4</v>
      </c>
      <c r="F10">
        <f>_xlfn.CHISQ.TEST(B2:C3,I2:J3)</f>
        <v>0.80189108960037614</v>
      </c>
    </row>
    <row r="11" spans="1:10" x14ac:dyDescent="0.25">
      <c r="E11" t="s">
        <v>5</v>
      </c>
      <c r="F11">
        <v>0.05</v>
      </c>
    </row>
    <row r="12" spans="1:10" x14ac:dyDescent="0.25">
      <c r="A12" t="s">
        <v>9</v>
      </c>
      <c r="E12" t="s">
        <v>6</v>
      </c>
      <c r="F12" t="b">
        <f>IF(F8&gt;5,F10&lt;F11,0/0)</f>
        <v>0</v>
      </c>
    </row>
    <row r="13" spans="1:10" s="2" customFormat="1" ht="15.75" thickBot="1" x14ac:dyDescent="0.3">
      <c r="A13" s="2" t="s">
        <v>8</v>
      </c>
      <c r="E13" s="2" t="s">
        <v>7</v>
      </c>
      <c r="F13" s="2" t="b">
        <f>IF(F8&gt;5,F10&gt;F11,0/0)</f>
        <v>1</v>
      </c>
    </row>
    <row r="15" spans="1:10" x14ac:dyDescent="0.25">
      <c r="A15" t="s">
        <v>12</v>
      </c>
    </row>
    <row r="16" spans="1:10" x14ac:dyDescent="0.25">
      <c r="C16">
        <f>C2</f>
        <v>74</v>
      </c>
      <c r="E16">
        <f>E2</f>
        <v>370</v>
      </c>
    </row>
    <row r="17" spans="1:8" x14ac:dyDescent="0.25">
      <c r="A17" t="s">
        <v>30</v>
      </c>
      <c r="C17">
        <f>C16/E16</f>
        <v>0.2</v>
      </c>
    </row>
    <row r="18" spans="1:8" x14ac:dyDescent="0.25">
      <c r="A18" t="s">
        <v>28</v>
      </c>
      <c r="C18">
        <f>E3</f>
        <v>33</v>
      </c>
    </row>
    <row r="19" spans="1:8" x14ac:dyDescent="0.25">
      <c r="A19" t="s">
        <v>29</v>
      </c>
      <c r="C19">
        <v>1</v>
      </c>
      <c r="F19" t="s">
        <v>16</v>
      </c>
    </row>
    <row r="20" spans="1:8" x14ac:dyDescent="0.25">
      <c r="D20" t="s">
        <v>13</v>
      </c>
      <c r="F20">
        <f>_xlfn.BINOM.DIST(C19,C18,C17,TRUE)</f>
        <v>5.8628840260555619E-3</v>
      </c>
      <c r="G20" t="b">
        <f>F20&gt;F11</f>
        <v>0</v>
      </c>
      <c r="H20" t="s">
        <v>14</v>
      </c>
    </row>
    <row r="21" spans="1:8" x14ac:dyDescent="0.25">
      <c r="F21">
        <f>1-F20</f>
        <v>0.99413711597394439</v>
      </c>
      <c r="G21" t="b">
        <f>NOT(G20)</f>
        <v>1</v>
      </c>
      <c r="H21" t="s">
        <v>15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Tallinn University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 Veskioja</dc:creator>
  <cp:lastModifiedBy>Tarmo Veskioja</cp:lastModifiedBy>
  <dcterms:created xsi:type="dcterms:W3CDTF">2017-12-07T06:46:36Z</dcterms:created>
  <dcterms:modified xsi:type="dcterms:W3CDTF">2017-12-08T12:32:54Z</dcterms:modified>
</cp:coreProperties>
</file>