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Olga.Mironova\ITX0010\Lahendatud\"/>
    </mc:Choice>
  </mc:AlternateContent>
  <xr:revisionPtr revIDLastSave="0" documentId="13_ncr:1_{8B60E028-2B86-41EE-861A-FBBF7C989811}" xr6:coauthVersionLast="47" xr6:coauthVersionMax="47" xr10:uidLastSave="{00000000-0000-0000-0000-000000000000}"/>
  <bookViews>
    <workbookView xWindow="-110" yWindow="-110" windowWidth="38620" windowHeight="21100" xr2:uid="{C7070C9A-FE13-46DD-B893-D184B882B244}"/>
  </bookViews>
  <sheets>
    <sheet name="Tiitel" sheetId="7" r:id="rId1"/>
    <sheet name="Tabeliobjekt" sheetId="3" r:id="rId2"/>
    <sheet name="Fun_tab" sheetId="2" r:id="rId3"/>
    <sheet name="Maakonnad" sheetId="1" r:id="rId4"/>
    <sheet name="Rahvaarv" sheetId="4" r:id="rId5"/>
    <sheet name="Fun_XY_N" sheetId="5" r:id="rId6"/>
    <sheet name="Abi" sheetId="6" r:id="rId7"/>
  </sheets>
  <externalReferences>
    <externalReference r:id="rId8"/>
    <externalReference r:id="rId9"/>
  </externalReferences>
  <definedNames>
    <definedName name="algus" localSheetId="2">Fun_tab!$B$25</definedName>
    <definedName name="algus">Abi!$F$2</definedName>
    <definedName name="Amet">Tabeliobjekt!$D$19:$D$24</definedName>
    <definedName name="Ametid">Abi!$B$3:$B$6</definedName>
    <definedName name="elukohad" localSheetId="5" hidden="1">'[1]abi '!$C$7:$C$24</definedName>
    <definedName name="elukohad" localSheetId="0" hidden="1">'[1]abi '!$C$7:$C$24</definedName>
    <definedName name="elukohad" hidden="1">'[2]abi '!$C$7:$C$24</definedName>
    <definedName name="jaotisi">Fun_tab!$D$25</definedName>
    <definedName name="Kokku">Tabeliobjekt!$G$19:$G$24</definedName>
    <definedName name="Linnad" localSheetId="5" hidden="1">'[1]abi '!$E$7:$E$12</definedName>
    <definedName name="Linnad" localSheetId="0" hidden="1">'[1]abi '!$E$7:$E$12</definedName>
    <definedName name="Linnad" hidden="1">'[2]abi '!$E$7:$E$12</definedName>
    <definedName name="Lisatasu">Tabeliobjekt!$F$19:$F$24</definedName>
    <definedName name="lõpp" localSheetId="2">Fun_tab!$C$25</definedName>
    <definedName name="lõpp">Abi!$F$3</definedName>
    <definedName name="p">Fun_tab!$F$25</definedName>
    <definedName name="Palk">Tabeliobjekt!$E$19:$E$24</definedName>
    <definedName name="Põhipalk">Abi!$C$3:$C$6</definedName>
    <definedName name="samm">Fun_tab!$E$25</definedName>
    <definedName name="Z">Fun_tab!$D$28:$D$48</definedName>
    <definedName name="Tööle_asumise_kuupäev">Tabeliobjekt!$C$19:$C$24</definedName>
    <definedName name="Töötaja_nimi">Tabeliobjekt!$B$19:$B$24</definedName>
    <definedName name="X">Fun_tab!$B$28:$B$48</definedName>
    <definedName name="Y">Fun_tab!$C$28:$C$48</definedName>
    <definedName name="ymax">Fun_tab!$J$25</definedName>
    <definedName name="ymin">Fun_tab!$I$25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4" l="1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11" i="4"/>
  <c r="J26" i="2"/>
  <c r="I26" i="2"/>
  <c r="K25" i="2"/>
  <c r="J25" i="2"/>
  <c r="I25" i="2"/>
  <c r="D28" i="2" a="1"/>
  <c r="D28" i="2" s="1"/>
  <c r="C28" i="2" a="1"/>
  <c r="C28" i="2" s="1"/>
  <c r="B44" i="2"/>
  <c r="B45" i="2"/>
  <c r="B46" i="2"/>
  <c r="B47" i="2"/>
  <c r="B48" i="2"/>
  <c r="B30" i="2"/>
  <c r="B31" i="2"/>
  <c r="B32" i="2"/>
  <c r="B33" i="2"/>
  <c r="B34" i="2"/>
  <c r="B35" i="2"/>
  <c r="B36" i="2"/>
  <c r="B37" i="2"/>
  <c r="B38" i="2"/>
  <c r="B39" i="2" s="1"/>
  <c r="B40" i="2" s="1"/>
  <c r="B41" i="2" s="1"/>
  <c r="B42" i="2" s="1"/>
  <c r="B43" i="2" s="1"/>
  <c r="B29" i="2"/>
  <c r="B28" i="2"/>
  <c r="E25" i="2"/>
  <c r="E19" i="3"/>
  <c r="D25" i="3"/>
  <c r="F25" i="3"/>
  <c r="E22" i="3"/>
  <c r="G22" i="3" s="1"/>
  <c r="E23" i="3"/>
  <c r="G23" i="3" s="1"/>
  <c r="E24" i="3"/>
  <c r="G24" i="3" s="1"/>
  <c r="G19" i="3"/>
  <c r="E20" i="3"/>
  <c r="G20" i="3" s="1"/>
  <c r="E21" i="3"/>
  <c r="G21" i="3" s="1"/>
  <c r="F4" i="6"/>
  <c r="F3" i="6"/>
  <c r="F2" i="6"/>
  <c r="G25" i="3" l="1"/>
  <c r="E25" i="3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<sst xmlns="http://schemas.openxmlformats.org/spreadsheetml/2006/main" count="94" uniqueCount="71">
  <si>
    <t>algus</t>
  </si>
  <si>
    <t>lõpp</t>
  </si>
  <si>
    <t>jaotisi</t>
  </si>
  <si>
    <t>samm</t>
  </si>
  <si>
    <t>p</t>
  </si>
  <si>
    <r>
      <t>y</t>
    </r>
    <r>
      <rPr>
        <b/>
        <vertAlign val="subscript"/>
        <sz val="12"/>
        <rFont val="Arial"/>
        <family val="2"/>
      </rPr>
      <t>min</t>
    </r>
  </si>
  <si>
    <r>
      <t>y</t>
    </r>
    <r>
      <rPr>
        <b/>
        <vertAlign val="subscript"/>
        <sz val="12"/>
        <rFont val="Arial"/>
        <family val="2"/>
      </rPr>
      <t>max</t>
    </r>
  </si>
  <si>
    <r>
      <t>z</t>
    </r>
    <r>
      <rPr>
        <b/>
        <vertAlign val="subscript"/>
        <sz val="12"/>
        <rFont val="Arial"/>
        <family val="2"/>
      </rPr>
      <t>kesk</t>
    </r>
  </si>
  <si>
    <t>X</t>
  </si>
  <si>
    <t>Y</t>
  </si>
  <si>
    <t>Z</t>
  </si>
  <si>
    <t>2018</t>
  </si>
  <si>
    <t>2019</t>
  </si>
  <si>
    <t>2020</t>
  </si>
  <si>
    <t>2021</t>
  </si>
  <si>
    <t>2022</t>
  </si>
  <si>
    <t>2023</t>
  </si>
  <si>
    <t>2024</t>
  </si>
  <si>
    <t>Harju maakond</t>
  </si>
  <si>
    <t>Hiiu maakond</t>
  </si>
  <si>
    <t>Ida-Viru maakond</t>
  </si>
  <si>
    <t>Jõgeva maakond</t>
  </si>
  <si>
    <t>Järva maakond</t>
  </si>
  <si>
    <t>Lääne maakond</t>
  </si>
  <si>
    <t>Lääne-Viru maakond</t>
  </si>
  <si>
    <t>Põlva maakond</t>
  </si>
  <si>
    <t>Pärnu maakond</t>
  </si>
  <si>
    <t>Rapla maakond</t>
  </si>
  <si>
    <t>Saare maakond</t>
  </si>
  <si>
    <t>Tartu maakond</t>
  </si>
  <si>
    <t>Valga maakond</t>
  </si>
  <si>
    <t>Viljandi maakond</t>
  </si>
  <si>
    <t>Võru maakond</t>
  </si>
  <si>
    <t>Maakond</t>
  </si>
  <si>
    <t>Mehed</t>
  </si>
  <si>
    <t>Naised</t>
  </si>
  <si>
    <t>Funktsioonide tabuleerimine ja graafikud</t>
  </si>
  <si>
    <t>x väärtused</t>
  </si>
  <si>
    <t>Töötaja nimi</t>
  </si>
  <si>
    <t>Tööle asumise kuupäev</t>
  </si>
  <si>
    <t>Amet</t>
  </si>
  <si>
    <t>Palk</t>
  </si>
  <si>
    <t>Ametid</t>
  </si>
  <si>
    <t>Põhipalk</t>
  </si>
  <si>
    <t>autojuht</t>
  </si>
  <si>
    <t>raamatupidaja</t>
  </si>
  <si>
    <t>sekretär</t>
  </si>
  <si>
    <t>tööline</t>
  </si>
  <si>
    <t>Lisatasu</t>
  </si>
  <si>
    <t>Kokku</t>
  </si>
  <si>
    <t>Aasta</t>
  </si>
  <si>
    <t>Rahvaarv</t>
  </si>
  <si>
    <t>ax</t>
  </si>
  <si>
    <t>bx</t>
  </si>
  <si>
    <t>nx</t>
  </si>
  <si>
    <t>hx</t>
  </si>
  <si>
    <t>a</t>
  </si>
  <si>
    <t>ay</t>
  </si>
  <si>
    <t>by</t>
  </si>
  <si>
    <t>ny</t>
  </si>
  <si>
    <t>hy</t>
  </si>
  <si>
    <t>Kahemuutuja funktsiooni tabel ja graafik</t>
  </si>
  <si>
    <t>4. nädal: Diagrammid, tabeliobjekt, ka aegread</t>
  </si>
  <si>
    <t>Allan Kask</t>
  </si>
  <si>
    <t>Paula Kirss</t>
  </si>
  <si>
    <t>Aleks Tubli</t>
  </si>
  <si>
    <t>Toomas Viru</t>
  </si>
  <si>
    <t>Ellen Kasu</t>
  </si>
  <si>
    <t>Ülle Lõhmus</t>
  </si>
  <si>
    <t>Total</t>
  </si>
  <si>
    <t>Juurdekasv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</si>
</sst>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2"/>
      <name val="Arial"/>
      <family val="2"/>
      <charset val="186"/>
    </font>
    <font>
      <b/>
      <sz val="14"/>
      <name val="Arial"/>
      <family val="2"/>
      <charset val="186"/>
    </font>
    <font>
      <b/>
      <sz val="16"/>
      <color indexed="12"/>
      <name val="Arial"/>
      <family val="2"/>
    </font>
    <font>
      <b/>
      <sz val="12"/>
      <name val="Arial"/>
      <family val="2"/>
    </font>
    <font>
      <b/>
      <vertAlign val="subscript"/>
      <sz val="12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186"/>
    </font>
    <font>
      <b/>
      <u/>
      <sz val="12"/>
      <color indexed="12"/>
      <name val="Arial"/>
      <family val="2"/>
    </font>
    <font>
      <u/>
      <sz val="12"/>
      <color indexed="12"/>
      <name val="Arial"/>
      <family val="2"/>
    </font>
    <font>
      <b/>
      <sz val="20"/>
      <color theme="1"/>
      <name val="Aptos Narrow"/>
      <family val="2"/>
      <charset val="186"/>
      <scheme val="minor"/>
    </font>
    <font>
      <sz val="22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 applyBorder="0"/>
    <xf numFmtId="0" fontId="12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3" fillId="0" borderId="0" xfId="1" applyFont="1"/>
    <xf numFmtId="0" fontId="4" fillId="0" borderId="0" xfId="1" applyFont="1"/>
    <xf numFmtId="0" fontId="2" fillId="0" borderId="0" xfId="1"/>
    <xf numFmtId="0" fontId="5" fillId="2" borderId="1" xfId="1" applyFont="1" applyFill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1" xfId="1" applyBorder="1"/>
    <xf numFmtId="0" fontId="7" fillId="0" borderId="0" xfId="0" applyFont="1"/>
    <xf numFmtId="1" fontId="0" fillId="0" borderId="0" xfId="0" applyNumberFormat="1"/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7" fillId="0" borderId="0" xfId="2" applyFont="1"/>
    <xf numFmtId="1" fontId="10" fillId="0" borderId="0" xfId="2" applyNumberFormat="1"/>
    <xf numFmtId="0" fontId="9" fillId="0" borderId="0" xfId="2" applyFont="1"/>
    <xf numFmtId="0" fontId="11" fillId="0" borderId="0" xfId="2" applyFont="1" applyAlignment="1">
      <alignment horizontal="center"/>
    </xf>
    <xf numFmtId="0" fontId="2" fillId="0" borderId="2" xfId="1" applyBorder="1"/>
    <xf numFmtId="0" fontId="0" fillId="0" borderId="0" xfId="0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0" xfId="0" applyFont="1"/>
    <xf numFmtId="3" fontId="0" fillId="0" borderId="0" xfId="0" applyNumberFormat="1"/>
    <xf numFmtId="0" fontId="13" fillId="0" borderId="0" xfId="3" applyFont="1" applyAlignment="1" applyProtection="1">
      <alignment vertical="center"/>
    </xf>
    <xf numFmtId="0" fontId="13" fillId="0" borderId="0" xfId="3" applyFont="1" applyAlignment="1" applyProtection="1">
      <alignment horizontal="center"/>
    </xf>
    <xf numFmtId="0" fontId="4" fillId="3" borderId="3" xfId="1" applyFont="1" applyFill="1" applyBorder="1"/>
    <xf numFmtId="0" fontId="2" fillId="3" borderId="4" xfId="1" applyFill="1" applyBorder="1"/>
    <xf numFmtId="0" fontId="2" fillId="3" borderId="2" xfId="1" applyFill="1" applyBorder="1"/>
    <xf numFmtId="0" fontId="5" fillId="0" borderId="1" xfId="1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14" fontId="0" fillId="0" borderId="1" xfId="0" applyNumberFormat="1" applyBorder="1"/>
    <xf numFmtId="1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4" fontId="0" fillId="0" borderId="9" xfId="0" applyNumberFormat="1" applyBorder="1"/>
    <xf numFmtId="0" fontId="0" fillId="0" borderId="9" xfId="0" applyBorder="1"/>
    <xf numFmtId="0" fontId="0" fillId="0" borderId="10" xfId="0" applyBorder="1"/>
    <xf numFmtId="0" fontId="0" fillId="0" borderId="1" xfId="0" applyNumberFormat="1" applyBorder="1"/>
    <xf numFmtId="0" fontId="0" fillId="0" borderId="3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15" fillId="0" borderId="1" xfId="1" applyFont="1" applyBorder="1"/>
    <xf numFmtId="10" fontId="0" fillId="0" borderId="0" xfId="0" applyNumberFormat="1"/>
  </cellXfs>
  <cellStyles count="4">
    <cellStyle name="Hyperlink_I1_05_Tabelid_1" xfId="3" xr:uid="{D83CC3CE-624F-42F1-9585-59D0734171F1}"/>
    <cellStyle name="Normal" xfId="0" builtinId="0"/>
    <cellStyle name="Normal 2" xfId="1" xr:uid="{A3151E3E-5463-4017-9373-2C73CDE703D4}"/>
    <cellStyle name="Normal 3" xfId="2" xr:uid="{FA9A4E78-3AB4-40E7-8858-A358EAE7468F}"/>
  </cellStyles>
  <dxfs count="16"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Graafikud</a:t>
            </a:r>
          </a:p>
        </c:rich>
      </c:tx>
      <c:layout>
        <c:manualLayout>
          <c:xMode val="edge"/>
          <c:yMode val="edge"/>
          <c:x val="0.3904119098333193"/>
          <c:y val="1.88326709769262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Fun_tab!$C$27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Fun_tab!$B$28:$B$48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xVal>
          <c:yVal>
            <c:numRef>
              <c:f>Fun_tab!$C$28:$C$48</c:f>
              <c:numCache>
                <c:formatCode>General</c:formatCode>
                <c:ptCount val="21"/>
                <c:pt idx="0">
                  <c:v>-0.84193056732976213</c:v>
                </c:pt>
                <c:pt idx="1">
                  <c:v>0.41547004587670799</c:v>
                </c:pt>
                <c:pt idx="2">
                  <c:v>-0.54791447390446779</c:v>
                </c:pt>
                <c:pt idx="3">
                  <c:v>-2.6939731488413168</c:v>
                </c:pt>
                <c:pt idx="4">
                  <c:v>-2.2476863752900278</c:v>
                </c:pt>
                <c:pt idx="5">
                  <c:v>0.33917218044928332</c:v>
                </c:pt>
                <c:pt idx="6">
                  <c:v>1.1352037429618924</c:v>
                </c:pt>
                <c:pt idx="7">
                  <c:v>-0.1785699082496302</c:v>
                </c:pt>
                <c:pt idx="8">
                  <c:v>0</c:v>
                </c:pt>
                <c:pt idx="9">
                  <c:v>2.2153807878123861</c:v>
                </c:pt>
                <c:pt idx="10">
                  <c:v>2.7278922804770449</c:v>
                </c:pt>
                <c:pt idx="11">
                  <c:v>0.37153337462150493</c:v>
                </c:pt>
                <c:pt idx="12">
                  <c:v>-1.2267063999049068</c:v>
                </c:pt>
                <c:pt idx="13">
                  <c:v>-0.20349485940270645</c:v>
                </c:pt>
                <c:pt idx="14">
                  <c:v>0.34883362697318027</c:v>
                </c:pt>
                <c:pt idx="15">
                  <c:v>-1.5790218571903594</c:v>
                </c:pt>
                <c:pt idx="16">
                  <c:v>-2.9383717218207628</c:v>
                </c:pt>
                <c:pt idx="17">
                  <c:v>-1.157793334382389</c:v>
                </c:pt>
                <c:pt idx="18">
                  <c:v>1.0667877862439166</c:v>
                </c:pt>
                <c:pt idx="19">
                  <c:v>0.6323812050384181</c:v>
                </c:pt>
                <c:pt idx="20">
                  <c:v>-0.45661633974115162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46F-4E3E-AF54-EDB5409A7E63}"/>
            </c:ext>
          </c:extLst>
        </c:ser>
        <c:ser>
          <c:idx val="1"/>
          <c:order val="1"/>
          <c:tx>
            <c:strRef>
              <c:f>Fun_tab!$D$27</c:f>
              <c:strCache>
                <c:ptCount val="1"/>
                <c:pt idx="0">
                  <c:v>Z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Fun_tab!$B$28:$B$48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xVal>
          <c:yVal>
            <c:numRef>
              <c:f>Fun_tab!$D$28:$D$48</c:f>
              <c:numCache>
                <c:formatCode>General</c:formatCode>
                <c:ptCount val="21"/>
                <c:pt idx="0">
                  <c:v>-2.6641651016669874</c:v>
                </c:pt>
                <c:pt idx="1">
                  <c:v>-2.7386463011213418</c:v>
                </c:pt>
                <c:pt idx="2">
                  <c:v>4.9435230909333461</c:v>
                </c:pt>
                <c:pt idx="3">
                  <c:v>-1.3758166902579847</c:v>
                </c:pt>
                <c:pt idx="4">
                  <c:v>-3.7984395642941067</c:v>
                </c:pt>
                <c:pt idx="5">
                  <c:v>4.5372339072509806</c:v>
                </c:pt>
                <c:pt idx="6">
                  <c:v>2.2128489940253928E-2</c:v>
                </c:pt>
                <c:pt idx="7">
                  <c:v>-4.5556513094233848</c:v>
                </c:pt>
                <c:pt idx="8">
                  <c:v>3.7695112717165231</c:v>
                </c:pt>
                <c:pt idx="9">
                  <c:v>1.4183109273161312</c:v>
                </c:pt>
                <c:pt idx="10">
                  <c:v>-4.9499624830022269</c:v>
                </c:pt>
                <c:pt idx="11">
                  <c:v>2.7015115293406988</c:v>
                </c:pt>
                <c:pt idx="12">
                  <c:v>2.7015115293406988</c:v>
                </c:pt>
                <c:pt idx="13">
                  <c:v>-2.2704074859237844</c:v>
                </c:pt>
                <c:pt idx="14">
                  <c:v>-2.8767728239894153</c:v>
                </c:pt>
                <c:pt idx="15">
                  <c:v>-0.83824649459677758</c:v>
                </c:pt>
                <c:pt idx="16">
                  <c:v>1.9709597961563672</c:v>
                </c:pt>
                <c:pt idx="17">
                  <c:v>2.9680747398701453</c:v>
                </c:pt>
                <c:pt idx="18">
                  <c:v>1.2363554557252698</c:v>
                </c:pt>
                <c:pt idx="19">
                  <c:v>-1.6320633326681093</c:v>
                </c:pt>
                <c:pt idx="20">
                  <c:v>-2.9999706196521103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46F-4E3E-AF54-EDB5409A7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4403087"/>
        <c:axId val="1771408527"/>
      </c:scatterChart>
      <c:valAx>
        <c:axId val="1844403087"/>
        <c:scaling>
          <c:orientation val="minMax"/>
          <c:max val="10"/>
          <c:min val="-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408527"/>
        <c:crosses val="autoZero"/>
        <c:crossBetween val="midCat"/>
      </c:valAx>
      <c:valAx>
        <c:axId val="1771408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4403087"/>
        <c:crosses val="autoZero"/>
        <c:crossBetween val="midCat"/>
      </c:valAx>
      <c:spPr>
        <a:solidFill>
          <a:schemeClr val="bg2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Maakonnad!$E$13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Maakonnad!$B$14:$B$28</c:f>
              <c:strCache>
                <c:ptCount val="15"/>
                <c:pt idx="0">
                  <c:v>Harju maakond</c:v>
                </c:pt>
                <c:pt idx="1">
                  <c:v>Hiiu maakond</c:v>
                </c:pt>
                <c:pt idx="2">
                  <c:v>Ida-Viru maakond</c:v>
                </c:pt>
                <c:pt idx="3">
                  <c:v>Jõgeva maakond</c:v>
                </c:pt>
                <c:pt idx="4">
                  <c:v>Järva maakond</c:v>
                </c:pt>
                <c:pt idx="5">
                  <c:v>Lääne maakond</c:v>
                </c:pt>
                <c:pt idx="6">
                  <c:v>Lääne-Viru maakond</c:v>
                </c:pt>
                <c:pt idx="7">
                  <c:v>Põlva maakond</c:v>
                </c:pt>
                <c:pt idx="8">
                  <c:v>Pärnu maakond</c:v>
                </c:pt>
                <c:pt idx="9">
                  <c:v>Rapla maakond</c:v>
                </c:pt>
                <c:pt idx="10">
                  <c:v>Saare maakond</c:v>
                </c:pt>
                <c:pt idx="11">
                  <c:v>Tartu maakond</c:v>
                </c:pt>
                <c:pt idx="12">
                  <c:v>Valga maakond</c:v>
                </c:pt>
                <c:pt idx="13">
                  <c:v>Viljandi maakond</c:v>
                </c:pt>
                <c:pt idx="14">
                  <c:v>Võru maakond</c:v>
                </c:pt>
              </c:strCache>
            </c:strRef>
          </c:cat>
          <c:val>
            <c:numRef>
              <c:f>Maakonnad!$E$14:$E$28</c:f>
              <c:numCache>
                <c:formatCode>0</c:formatCode>
                <c:ptCount val="15"/>
                <c:pt idx="0">
                  <c:v>605029</c:v>
                </c:pt>
                <c:pt idx="1">
                  <c:v>9315</c:v>
                </c:pt>
                <c:pt idx="2">
                  <c:v>134259</c:v>
                </c:pt>
                <c:pt idx="3">
                  <c:v>28442</c:v>
                </c:pt>
                <c:pt idx="4">
                  <c:v>30174</c:v>
                </c:pt>
                <c:pt idx="5">
                  <c:v>20444</c:v>
                </c:pt>
                <c:pt idx="6">
                  <c:v>58862</c:v>
                </c:pt>
                <c:pt idx="7">
                  <c:v>24647</c:v>
                </c:pt>
                <c:pt idx="8">
                  <c:v>86185</c:v>
                </c:pt>
                <c:pt idx="9">
                  <c:v>33282</c:v>
                </c:pt>
                <c:pt idx="10">
                  <c:v>33083</c:v>
                </c:pt>
                <c:pt idx="11">
                  <c:v>153317</c:v>
                </c:pt>
                <c:pt idx="12">
                  <c:v>28204</c:v>
                </c:pt>
                <c:pt idx="13">
                  <c:v>46161</c:v>
                </c:pt>
                <c:pt idx="14">
                  <c:v>35415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D2-475E-89E2-6AE872F2F097}"/>
            </c:ext>
          </c:extLst>
        </c:ser>
        <c:ser>
          <c:idx val="1"/>
          <c:order val="1"/>
          <c:tx>
            <c:strRef>
              <c:f>Maakonnad!$I$13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Maakonnad!$B$14:$B$28</c:f>
              <c:strCache>
                <c:ptCount val="15"/>
                <c:pt idx="0">
                  <c:v>Harju maakond</c:v>
                </c:pt>
                <c:pt idx="1">
                  <c:v>Hiiu maakond</c:v>
                </c:pt>
                <c:pt idx="2">
                  <c:v>Ida-Viru maakond</c:v>
                </c:pt>
                <c:pt idx="3">
                  <c:v>Jõgeva maakond</c:v>
                </c:pt>
                <c:pt idx="4">
                  <c:v>Järva maakond</c:v>
                </c:pt>
                <c:pt idx="5">
                  <c:v>Lääne maakond</c:v>
                </c:pt>
                <c:pt idx="6">
                  <c:v>Lääne-Viru maakond</c:v>
                </c:pt>
                <c:pt idx="7">
                  <c:v>Põlva maakond</c:v>
                </c:pt>
                <c:pt idx="8">
                  <c:v>Pärnu maakond</c:v>
                </c:pt>
                <c:pt idx="9">
                  <c:v>Rapla maakond</c:v>
                </c:pt>
                <c:pt idx="10">
                  <c:v>Saare maakond</c:v>
                </c:pt>
                <c:pt idx="11">
                  <c:v>Tartu maakond</c:v>
                </c:pt>
                <c:pt idx="12">
                  <c:v>Valga maakond</c:v>
                </c:pt>
                <c:pt idx="13">
                  <c:v>Viljandi maakond</c:v>
                </c:pt>
                <c:pt idx="14">
                  <c:v>Võru maakond</c:v>
                </c:pt>
              </c:strCache>
            </c:strRef>
          </c:cat>
          <c:val>
            <c:numRef>
              <c:f>Maakonnad!$I$14:$I$28</c:f>
              <c:numCache>
                <c:formatCode>0</c:formatCode>
                <c:ptCount val="15"/>
                <c:pt idx="0">
                  <c:v>646315</c:v>
                </c:pt>
                <c:pt idx="1">
                  <c:v>8418</c:v>
                </c:pt>
                <c:pt idx="2">
                  <c:v>132286</c:v>
                </c:pt>
                <c:pt idx="3">
                  <c:v>27397</c:v>
                </c:pt>
                <c:pt idx="4">
                  <c:v>30084</c:v>
                </c:pt>
                <c:pt idx="5">
                  <c:v>20625</c:v>
                </c:pt>
                <c:pt idx="6">
                  <c:v>59536</c:v>
                </c:pt>
                <c:pt idx="7">
                  <c:v>23892</c:v>
                </c:pt>
                <c:pt idx="8">
                  <c:v>87891</c:v>
                </c:pt>
                <c:pt idx="9">
                  <c:v>34246</c:v>
                </c:pt>
                <c:pt idx="10">
                  <c:v>32021</c:v>
                </c:pt>
                <c:pt idx="11">
                  <c:v>164460</c:v>
                </c:pt>
                <c:pt idx="12">
                  <c:v>27924</c:v>
                </c:pt>
                <c:pt idx="13">
                  <c:v>45543</c:v>
                </c:pt>
                <c:pt idx="14">
                  <c:v>34049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D2-475E-89E2-6AE872F2F09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841971775"/>
        <c:axId val="1771397967"/>
      </c:barChart>
      <c:catAx>
        <c:axId val="184197177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397967"/>
        <c:crosses val="autoZero"/>
        <c:auto val="1"/>
        <c:lblAlgn val="ctr"/>
        <c:lblOffset val="100"/>
        <c:noMultiLvlLbl val="0"/>
      </c:catAx>
      <c:valAx>
        <c:axId val="177139796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1971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Maakonnad!$N$13</c:f>
              <c:strCache>
                <c:ptCount val="1"/>
                <c:pt idx="0">
                  <c:v>Mehed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Maakonnad!$M$14:$M$28</c:f>
              <c:strCache>
                <c:ptCount val="15"/>
                <c:pt idx="0">
                  <c:v>Harju maakond</c:v>
                </c:pt>
                <c:pt idx="1">
                  <c:v>Hiiu maakond</c:v>
                </c:pt>
                <c:pt idx="2">
                  <c:v>Ida-Viru maakond</c:v>
                </c:pt>
                <c:pt idx="3">
                  <c:v>Jõgeva maakond</c:v>
                </c:pt>
                <c:pt idx="4">
                  <c:v>Järva maakond</c:v>
                </c:pt>
                <c:pt idx="5">
                  <c:v>Lääne maakond</c:v>
                </c:pt>
                <c:pt idx="6">
                  <c:v>Lääne-Viru maakond</c:v>
                </c:pt>
                <c:pt idx="7">
                  <c:v>Põlva maakond</c:v>
                </c:pt>
                <c:pt idx="8">
                  <c:v>Pärnu maakond</c:v>
                </c:pt>
                <c:pt idx="9">
                  <c:v>Rapla maakond</c:v>
                </c:pt>
                <c:pt idx="10">
                  <c:v>Saare maakond</c:v>
                </c:pt>
                <c:pt idx="11">
                  <c:v>Tartu maakond</c:v>
                </c:pt>
                <c:pt idx="12">
                  <c:v>Valga maakond</c:v>
                </c:pt>
                <c:pt idx="13">
                  <c:v>Viljandi maakond</c:v>
                </c:pt>
                <c:pt idx="14">
                  <c:v>Võru maakond</c:v>
                </c:pt>
              </c:strCache>
            </c:strRef>
          </c:cat>
          <c:val>
            <c:numRef>
              <c:f>Maakonnad!$N$14:$N$28</c:f>
              <c:numCache>
                <c:formatCode>0</c:formatCode>
                <c:ptCount val="15"/>
                <c:pt idx="0">
                  <c:v>181183</c:v>
                </c:pt>
                <c:pt idx="1">
                  <c:v>3985</c:v>
                </c:pt>
                <c:pt idx="2">
                  <c:v>12850</c:v>
                </c:pt>
                <c:pt idx="3">
                  <c:v>11740</c:v>
                </c:pt>
                <c:pt idx="4">
                  <c:v>13199</c:v>
                </c:pt>
                <c:pt idx="5">
                  <c:v>8480</c:v>
                </c:pt>
                <c:pt idx="6">
                  <c:v>24405</c:v>
                </c:pt>
                <c:pt idx="7">
                  <c:v>10922</c:v>
                </c:pt>
                <c:pt idx="8">
                  <c:v>36012</c:v>
                </c:pt>
                <c:pt idx="9">
                  <c:v>15400</c:v>
                </c:pt>
                <c:pt idx="10">
                  <c:v>14571</c:v>
                </c:pt>
                <c:pt idx="11">
                  <c:v>65202</c:v>
                </c:pt>
                <c:pt idx="12">
                  <c:v>10526</c:v>
                </c:pt>
                <c:pt idx="13">
                  <c:v>20442</c:v>
                </c:pt>
                <c:pt idx="14">
                  <c:v>15353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CE-47B0-8A91-58842CAD1D58}"/>
            </c:ext>
          </c:extLst>
        </c:ser>
        <c:ser>
          <c:idx val="1"/>
          <c:order val="1"/>
          <c:tx>
            <c:strRef>
              <c:f>Maakonnad!$O$13</c:f>
              <c:strCache>
                <c:ptCount val="1"/>
                <c:pt idx="0">
                  <c:v>Naised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Maakonnad!$M$14:$M$28</c:f>
              <c:strCache>
                <c:ptCount val="15"/>
                <c:pt idx="0">
                  <c:v>Harju maakond</c:v>
                </c:pt>
                <c:pt idx="1">
                  <c:v>Hiiu maakond</c:v>
                </c:pt>
                <c:pt idx="2">
                  <c:v>Ida-Viru maakond</c:v>
                </c:pt>
                <c:pt idx="3">
                  <c:v>Jõgeva maakond</c:v>
                </c:pt>
                <c:pt idx="4">
                  <c:v>Järva maakond</c:v>
                </c:pt>
                <c:pt idx="5">
                  <c:v>Lääne maakond</c:v>
                </c:pt>
                <c:pt idx="6">
                  <c:v>Lääne-Viru maakond</c:v>
                </c:pt>
                <c:pt idx="7">
                  <c:v>Põlva maakond</c:v>
                </c:pt>
                <c:pt idx="8">
                  <c:v>Pärnu maakond</c:v>
                </c:pt>
                <c:pt idx="9">
                  <c:v>Rapla maakond</c:v>
                </c:pt>
                <c:pt idx="10">
                  <c:v>Saare maakond</c:v>
                </c:pt>
                <c:pt idx="11">
                  <c:v>Tartu maakond</c:v>
                </c:pt>
                <c:pt idx="12">
                  <c:v>Valga maakond</c:v>
                </c:pt>
                <c:pt idx="13">
                  <c:v>Viljandi maakond</c:v>
                </c:pt>
                <c:pt idx="14">
                  <c:v>Võru maakond</c:v>
                </c:pt>
              </c:strCache>
            </c:strRef>
          </c:cat>
          <c:val>
            <c:numRef>
              <c:f>Maakonnad!$O$14:$O$28</c:f>
              <c:numCache>
                <c:formatCode>0</c:formatCode>
                <c:ptCount val="15"/>
                <c:pt idx="0">
                  <c:v>203188</c:v>
                </c:pt>
                <c:pt idx="1">
                  <c:v>4232</c:v>
                </c:pt>
                <c:pt idx="2">
                  <c:v>12995</c:v>
                </c:pt>
                <c:pt idx="3">
                  <c:v>12694</c:v>
                </c:pt>
                <c:pt idx="4">
                  <c:v>14420</c:v>
                </c:pt>
                <c:pt idx="5">
                  <c:v>9386</c:v>
                </c:pt>
                <c:pt idx="6">
                  <c:v>26108</c:v>
                </c:pt>
                <c:pt idx="7">
                  <c:v>11474</c:v>
                </c:pt>
                <c:pt idx="8">
                  <c:v>40368</c:v>
                </c:pt>
                <c:pt idx="9">
                  <c:v>16164</c:v>
                </c:pt>
                <c:pt idx="10">
                  <c:v>15908</c:v>
                </c:pt>
                <c:pt idx="11">
                  <c:v>71203</c:v>
                </c:pt>
                <c:pt idx="12">
                  <c:v>11253</c:v>
                </c:pt>
                <c:pt idx="13">
                  <c:v>22124</c:v>
                </c:pt>
                <c:pt idx="14">
                  <c:v>16206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CE-47B0-8A91-58842CAD1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723983"/>
        <c:axId val="1771403247"/>
      </c:barChart>
      <c:catAx>
        <c:axId val="75723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403247"/>
        <c:crosses val="autoZero"/>
        <c:auto val="1"/>
        <c:lblAlgn val="ctr"/>
        <c:lblOffset val="100"/>
        <c:noMultiLvlLbl val="0"/>
      </c:catAx>
      <c:valAx>
        <c:axId val="1771403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723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Maakonnad!$B$22</c:f>
              <c:strCache>
                <c:ptCount val="1"/>
                <c:pt idx="0">
                  <c:v>Pärnu maakond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Maakonnad!$C$13:$I$13</c:f>
              <c:strCach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strCache>
            </c:strRef>
          </c:cat>
          <c:val>
            <c:numRef>
              <c:f>Maakonnad!$C$22:$I$22</c:f>
              <c:numCache>
                <c:formatCode>0</c:formatCode>
                <c:ptCount val="7"/>
                <c:pt idx="0">
                  <c:v>85756</c:v>
                </c:pt>
                <c:pt idx="1">
                  <c:v>85938</c:v>
                </c:pt>
                <c:pt idx="2">
                  <c:v>86185</c:v>
                </c:pt>
                <c:pt idx="3">
                  <c:v>85760</c:v>
                </c:pt>
                <c:pt idx="4">
                  <c:v>85705</c:v>
                </c:pt>
                <c:pt idx="5">
                  <c:v>87418</c:v>
                </c:pt>
                <c:pt idx="6">
                  <c:v>87891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B-404D-B169-777156E4B9AF}"/>
            </c:ext>
          </c:extLst>
        </c:ser>
        <c:ser>
          <c:idx val="2"/>
          <c:order val="1"/>
          <c:tx>
            <c:strRef>
              <c:f>Maakonnad!$B$25</c:f>
              <c:strCache>
                <c:ptCount val="1"/>
                <c:pt idx="0">
                  <c:v>Tartu maakond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Maakonnad!$C$13:$I$13</c:f>
              <c:strCach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strCache>
            </c:strRef>
          </c:cat>
          <c:val>
            <c:numRef>
              <c:f>Maakonnad!$C$25:$I$25</c:f>
              <c:numCache>
                <c:formatCode>0</c:formatCode>
                <c:ptCount val="7"/>
                <c:pt idx="0">
                  <c:v>151122</c:v>
                </c:pt>
                <c:pt idx="1">
                  <c:v>152977</c:v>
                </c:pt>
                <c:pt idx="2">
                  <c:v>153317</c:v>
                </c:pt>
                <c:pt idx="3">
                  <c:v>153912</c:v>
                </c:pt>
                <c:pt idx="4">
                  <c:v>157758</c:v>
                </c:pt>
                <c:pt idx="5">
                  <c:v>162390</c:v>
                </c:pt>
                <c:pt idx="6">
                  <c:v>164460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3B-404D-B169-777156E4B9AF}"/>
            </c:ext>
          </c:extLst>
        </c:ser>
        <c:ser>
          <c:idx val="0"/>
          <c:order val="2"/>
          <c:tx>
            <c:strRef>
              <c:f>Maakonnad!$B$17</c:f>
              <c:strCache>
                <c:ptCount val="1"/>
                <c:pt idx="0">
                  <c:v>Jõgeva maakond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Maakonnad!$C$17:$I$17</c:f>
              <c:numCache>
                <c:formatCode>0</c:formatCode>
                <c:ptCount val="7"/>
                <c:pt idx="0">
                  <c:v>29119</c:v>
                </c:pt>
                <c:pt idx="1">
                  <c:v>28734</c:v>
                </c:pt>
                <c:pt idx="2">
                  <c:v>28442</c:v>
                </c:pt>
                <c:pt idx="3">
                  <c:v>28082</c:v>
                </c:pt>
                <c:pt idx="4">
                  <c:v>27857</c:v>
                </c:pt>
                <c:pt idx="5">
                  <c:v>27739</c:v>
                </c:pt>
                <c:pt idx="6">
                  <c:v>27397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3B-404D-B169-777156E4B9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43360879"/>
        <c:axId val="1771429647"/>
      </c:barChart>
      <c:catAx>
        <c:axId val="1843360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429647"/>
        <c:crosses val="autoZero"/>
        <c:auto val="1"/>
        <c:lblAlgn val="ctr"/>
        <c:lblOffset val="100"/>
        <c:noMultiLvlLbl val="0"/>
      </c:catAx>
      <c:valAx>
        <c:axId val="1771429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3360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ofPieChart>
        <c:ofPieType val="pie"/>
        <c:varyColors val="1"/>
        <c:ser>
          <c:idx val="0"/>
          <c:order val="0"/>
          <c:tx>
            <c:strRef>
              <c:f>Maakonnad!$I$13</c:f>
              <c:strCache>
                <c:ptCount val="1"/>
                <c:pt idx="0">
                  <c:v>2024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Maakonnad!$B$14:$B$28</c:f>
              <c:strCache>
                <c:ptCount val="15"/>
                <c:pt idx="0">
                  <c:v>Harju maakond</c:v>
                </c:pt>
                <c:pt idx="1">
                  <c:v>Hiiu maakond</c:v>
                </c:pt>
                <c:pt idx="2">
                  <c:v>Ida-Viru maakond</c:v>
                </c:pt>
                <c:pt idx="3">
                  <c:v>Jõgeva maakond</c:v>
                </c:pt>
                <c:pt idx="4">
                  <c:v>Järva maakond</c:v>
                </c:pt>
                <c:pt idx="5">
                  <c:v>Lääne maakond</c:v>
                </c:pt>
                <c:pt idx="6">
                  <c:v>Lääne-Viru maakond</c:v>
                </c:pt>
                <c:pt idx="7">
                  <c:v>Põlva maakond</c:v>
                </c:pt>
                <c:pt idx="8">
                  <c:v>Pärnu maakond</c:v>
                </c:pt>
                <c:pt idx="9">
                  <c:v>Rapla maakond</c:v>
                </c:pt>
                <c:pt idx="10">
                  <c:v>Saare maakond</c:v>
                </c:pt>
                <c:pt idx="11">
                  <c:v>Tartu maakond</c:v>
                </c:pt>
                <c:pt idx="12">
                  <c:v>Valga maakond</c:v>
                </c:pt>
                <c:pt idx="13">
                  <c:v>Viljandi maakond</c:v>
                </c:pt>
                <c:pt idx="14">
                  <c:v>Võru maakond</c:v>
                </c:pt>
              </c:strCache>
            </c:strRef>
          </c:cat>
          <c:val>
            <c:numRef>
              <c:f>Maakonnad!$I$14:$I$28</c:f>
              <c:numCache>
                <c:formatCode>0</c:formatCode>
                <c:ptCount val="15"/>
                <c:pt idx="0">
                  <c:v>646315</c:v>
                </c:pt>
                <c:pt idx="1">
                  <c:v>8418</c:v>
                </c:pt>
                <c:pt idx="2">
                  <c:v>132286</c:v>
                </c:pt>
                <c:pt idx="3">
                  <c:v>27397</c:v>
                </c:pt>
                <c:pt idx="4">
                  <c:v>30084</c:v>
                </c:pt>
                <c:pt idx="5">
                  <c:v>20625</c:v>
                </c:pt>
                <c:pt idx="6">
                  <c:v>59536</c:v>
                </c:pt>
                <c:pt idx="7">
                  <c:v>23892</c:v>
                </c:pt>
                <c:pt idx="8">
                  <c:v>87891</c:v>
                </c:pt>
                <c:pt idx="9">
                  <c:v>34246</c:v>
                </c:pt>
                <c:pt idx="10">
                  <c:v>32021</c:v>
                </c:pt>
                <c:pt idx="11">
                  <c:v>164460</c:v>
                </c:pt>
                <c:pt idx="12">
                  <c:v>27924</c:v>
                </c:pt>
                <c:pt idx="13">
                  <c:v>45543</c:v>
                </c:pt>
                <c:pt idx="14">
                  <c:v>34049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86-44F2-96B1-AC922BFA15E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Rahvaarv!$C$9</c:f>
              <c:strCache>
                <c:ptCount val="1"/>
                <c:pt idx="0">
                  <c:v>Rahvaarv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Rahvaarv!$B$10:$B$81</c:f>
              <c:numCache>
                <c:formatCode>General</c:formatCode>
                <c:ptCount val="72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  <c:pt idx="62">
                  <c:v>2012</c:v>
                </c:pt>
                <c:pt idx="63">
                  <c:v>2013</c:v>
                </c:pt>
                <c:pt idx="64">
                  <c:v>2014</c:v>
                </c:pt>
                <c:pt idx="65">
                  <c:v>2015</c:v>
                </c:pt>
                <c:pt idx="66">
                  <c:v>2016</c:v>
                </c:pt>
                <c:pt idx="67">
                  <c:v>2017</c:v>
                </c:pt>
                <c:pt idx="68">
                  <c:v>2018</c:v>
                </c:pt>
                <c:pt idx="69">
                  <c:v>2019</c:v>
                </c:pt>
                <c:pt idx="70">
                  <c:v>2020</c:v>
                </c:pt>
                <c:pt idx="71">
                  <c:v>2021</c:v>
                </c:pt>
              </c:numCache>
            </c:numRef>
          </c:cat>
          <c:val>
            <c:numRef>
              <c:f>Rahvaarv!$C$10:$C$81</c:f>
              <c:numCache>
                <c:formatCode>#,##0</c:formatCode>
                <c:ptCount val="72"/>
                <c:pt idx="0">
                  <c:v>1022906</c:v>
                </c:pt>
                <c:pt idx="1">
                  <c:v>1049831</c:v>
                </c:pt>
                <c:pt idx="2">
                  <c:v>1073439</c:v>
                </c:pt>
                <c:pt idx="3">
                  <c:v>1092763</c:v>
                </c:pt>
                <c:pt idx="4">
                  <c:v>1120213</c:v>
                </c:pt>
                <c:pt idx="5">
                  <c:v>1137640</c:v>
                </c:pt>
                <c:pt idx="6">
                  <c:v>1150791</c:v>
                </c:pt>
                <c:pt idx="7">
                  <c:v>1165009</c:v>
                </c:pt>
                <c:pt idx="8">
                  <c:v>1178717</c:v>
                </c:pt>
                <c:pt idx="9">
                  <c:v>1191428</c:v>
                </c:pt>
                <c:pt idx="10">
                  <c:v>1206362</c:v>
                </c:pt>
                <c:pt idx="11">
                  <c:v>1216712</c:v>
                </c:pt>
                <c:pt idx="12">
                  <c:v>1233441</c:v>
                </c:pt>
                <c:pt idx="13">
                  <c:v>1249804</c:v>
                </c:pt>
                <c:pt idx="14">
                  <c:v>1267910</c:v>
                </c:pt>
                <c:pt idx="15">
                  <c:v>1286262</c:v>
                </c:pt>
                <c:pt idx="16">
                  <c:v>1302870</c:v>
                </c:pt>
                <c:pt idx="17">
                  <c:v>1314323</c:v>
                </c:pt>
                <c:pt idx="18">
                  <c:v>1323569</c:v>
                </c:pt>
                <c:pt idx="19">
                  <c:v>1338858</c:v>
                </c:pt>
                <c:pt idx="20">
                  <c:v>1351640</c:v>
                </c:pt>
                <c:pt idx="21">
                  <c:v>1368511</c:v>
                </c:pt>
                <c:pt idx="22">
                  <c:v>1385399</c:v>
                </c:pt>
                <c:pt idx="23">
                  <c:v>1399637</c:v>
                </c:pt>
                <c:pt idx="24">
                  <c:v>1412265</c:v>
                </c:pt>
                <c:pt idx="25">
                  <c:v>1424073</c:v>
                </c:pt>
                <c:pt idx="26">
                  <c:v>1434630</c:v>
                </c:pt>
                <c:pt idx="27">
                  <c:v>1444522</c:v>
                </c:pt>
                <c:pt idx="28">
                  <c:v>1455900</c:v>
                </c:pt>
                <c:pt idx="29">
                  <c:v>1464476</c:v>
                </c:pt>
                <c:pt idx="30">
                  <c:v>1472190</c:v>
                </c:pt>
                <c:pt idx="31">
                  <c:v>1482247</c:v>
                </c:pt>
                <c:pt idx="32">
                  <c:v>1493085</c:v>
                </c:pt>
                <c:pt idx="33">
                  <c:v>1503743</c:v>
                </c:pt>
                <c:pt idx="34">
                  <c:v>1513747</c:v>
                </c:pt>
                <c:pt idx="35">
                  <c:v>1523486</c:v>
                </c:pt>
                <c:pt idx="36">
                  <c:v>1534076</c:v>
                </c:pt>
                <c:pt idx="37">
                  <c:v>1546304</c:v>
                </c:pt>
                <c:pt idx="38">
                  <c:v>1558137</c:v>
                </c:pt>
                <c:pt idx="39">
                  <c:v>1565662</c:v>
                </c:pt>
                <c:pt idx="40">
                  <c:v>1570599</c:v>
                </c:pt>
                <c:pt idx="41">
                  <c:v>1567749</c:v>
                </c:pt>
                <c:pt idx="42">
                  <c:v>1554878</c:v>
                </c:pt>
                <c:pt idx="43">
                  <c:v>1511303</c:v>
                </c:pt>
                <c:pt idx="44">
                  <c:v>1476952</c:v>
                </c:pt>
                <c:pt idx="45">
                  <c:v>1448075</c:v>
                </c:pt>
                <c:pt idx="46">
                  <c:v>1425192</c:v>
                </c:pt>
                <c:pt idx="47">
                  <c:v>1405996</c:v>
                </c:pt>
                <c:pt idx="48">
                  <c:v>1393074</c:v>
                </c:pt>
                <c:pt idx="49">
                  <c:v>1379237</c:v>
                </c:pt>
                <c:pt idx="50">
                  <c:v>1401250</c:v>
                </c:pt>
                <c:pt idx="51">
                  <c:v>1392720</c:v>
                </c:pt>
                <c:pt idx="52">
                  <c:v>1383510</c:v>
                </c:pt>
                <c:pt idx="53">
                  <c:v>1375190</c:v>
                </c:pt>
                <c:pt idx="54">
                  <c:v>1366250</c:v>
                </c:pt>
                <c:pt idx="55">
                  <c:v>1358850</c:v>
                </c:pt>
                <c:pt idx="56">
                  <c:v>1350700</c:v>
                </c:pt>
                <c:pt idx="57">
                  <c:v>1342920</c:v>
                </c:pt>
                <c:pt idx="58">
                  <c:v>1338440</c:v>
                </c:pt>
                <c:pt idx="59">
                  <c:v>1335740</c:v>
                </c:pt>
                <c:pt idx="60">
                  <c:v>1333290</c:v>
                </c:pt>
                <c:pt idx="61">
                  <c:v>1329660</c:v>
                </c:pt>
                <c:pt idx="62">
                  <c:v>1325217</c:v>
                </c:pt>
                <c:pt idx="63">
                  <c:v>1320174</c:v>
                </c:pt>
                <c:pt idx="64">
                  <c:v>1315819</c:v>
                </c:pt>
                <c:pt idx="65">
                  <c:v>1313271</c:v>
                </c:pt>
                <c:pt idx="66">
                  <c:v>1315944</c:v>
                </c:pt>
                <c:pt idx="67">
                  <c:v>1315635</c:v>
                </c:pt>
                <c:pt idx="68">
                  <c:v>1319133</c:v>
                </c:pt>
                <c:pt idx="69">
                  <c:v>1324820</c:v>
                </c:pt>
                <c:pt idx="70">
                  <c:v>1328976</c:v>
                </c:pt>
                <c:pt idx="71">
                  <c:v>1329460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04-4884-9E0B-CA6E2FBCE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65615"/>
        <c:axId val="1771393647"/>
      </c:lineChart>
      <c:lineChart>
        <c:grouping val="standard"/>
        <c:varyColors val="0"/>
        <c:ser>
          <c:idx val="1"/>
          <c:order val="1"/>
          <c:tx>
            <c:strRef>
              <c:f>Rahvaarv!$D$9</c:f>
              <c:strCache>
                <c:ptCount val="1"/>
                <c:pt idx="0">
                  <c:v>Juurdekasv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Rahvaarv!$B$10:$B$81</c:f>
              <c:numCache>
                <c:formatCode>General</c:formatCode>
                <c:ptCount val="72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  <c:pt idx="62">
                  <c:v>2012</c:v>
                </c:pt>
                <c:pt idx="63">
                  <c:v>2013</c:v>
                </c:pt>
                <c:pt idx="64">
                  <c:v>2014</c:v>
                </c:pt>
                <c:pt idx="65">
                  <c:v>2015</c:v>
                </c:pt>
                <c:pt idx="66">
                  <c:v>2016</c:v>
                </c:pt>
                <c:pt idx="67">
                  <c:v>2017</c:v>
                </c:pt>
                <c:pt idx="68">
                  <c:v>2018</c:v>
                </c:pt>
                <c:pt idx="69">
                  <c:v>2019</c:v>
                </c:pt>
                <c:pt idx="70">
                  <c:v>2020</c:v>
                </c:pt>
                <c:pt idx="71">
                  <c:v>2021</c:v>
                </c:pt>
              </c:numCache>
            </c:numRef>
          </c:cat>
          <c:val>
            <c:numRef>
              <c:f>Rahvaarv!$D$10:$D$81</c:f>
              <c:numCache>
                <c:formatCode>0.00%</c:formatCode>
                <c:ptCount val="72"/>
                <c:pt idx="1">
                  <c:v>2.6322066739270275E-2</c:v>
                </c:pt>
                <c:pt idx="2">
                  <c:v>2.248742892903715E-2</c:v>
                </c:pt>
                <c:pt idx="3">
                  <c:v>1.8001954465973382E-2</c:v>
                </c:pt>
                <c:pt idx="4">
                  <c:v>2.5119810974566305E-2</c:v>
                </c:pt>
                <c:pt idx="5">
                  <c:v>1.5556862846619349E-2</c:v>
                </c:pt>
                <c:pt idx="6">
                  <c:v>1.1559895924897156E-2</c:v>
                </c:pt>
                <c:pt idx="7">
                  <c:v>1.2354980183195733E-2</c:v>
                </c:pt>
                <c:pt idx="8">
                  <c:v>1.1766432705670085E-2</c:v>
                </c:pt>
                <c:pt idx="9">
                  <c:v>1.0783758951470115E-2</c:v>
                </c:pt>
                <c:pt idx="10">
                  <c:v>1.253453838586973E-2</c:v>
                </c:pt>
                <c:pt idx="11">
                  <c:v>8.5795142751512402E-3</c:v>
                </c:pt>
                <c:pt idx="12">
                  <c:v>1.3749350709124263E-2</c:v>
                </c:pt>
                <c:pt idx="13">
                  <c:v>1.3266139199199637E-2</c:v>
                </c:pt>
                <c:pt idx="14">
                  <c:v>1.4487071572822618E-2</c:v>
                </c:pt>
                <c:pt idx="15">
                  <c:v>1.447421346941029E-2</c:v>
                </c:pt>
                <c:pt idx="16">
                  <c:v>1.2911832892521119E-2</c:v>
                </c:pt>
                <c:pt idx="17">
                  <c:v>8.7905930752876348E-3</c:v>
                </c:pt>
                <c:pt idx="18">
                  <c:v>7.0348004257705299E-3</c:v>
                </c:pt>
                <c:pt idx="19">
                  <c:v>1.1551343375373705E-2</c:v>
                </c:pt>
                <c:pt idx="20">
                  <c:v>9.5469422448086361E-3</c:v>
                </c:pt>
                <c:pt idx="21">
                  <c:v>1.2481873871740996E-2</c:v>
                </c:pt>
                <c:pt idx="22">
                  <c:v>1.2340419623956256E-2</c:v>
                </c:pt>
                <c:pt idx="23">
                  <c:v>1.0277183684988946E-2</c:v>
                </c:pt>
                <c:pt idx="24">
                  <c:v>9.0223393637064459E-3</c:v>
                </c:pt>
                <c:pt idx="25">
                  <c:v>8.3610370574927519E-3</c:v>
                </c:pt>
                <c:pt idx="26">
                  <c:v>7.4132435626544429E-3</c:v>
                </c:pt>
                <c:pt idx="27">
                  <c:v>6.8951576364637574E-3</c:v>
                </c:pt>
                <c:pt idx="28">
                  <c:v>7.8766540073463755E-3</c:v>
                </c:pt>
                <c:pt idx="29">
                  <c:v>5.890514458410605E-3</c:v>
                </c:pt>
                <c:pt idx="30">
                  <c:v>5.2674130542255384E-3</c:v>
                </c:pt>
                <c:pt idx="31">
                  <c:v>6.8313193269890432E-3</c:v>
                </c:pt>
                <c:pt idx="32">
                  <c:v>7.3118717730580665E-3</c:v>
                </c:pt>
                <c:pt idx="33">
                  <c:v>7.1382406226035353E-3</c:v>
                </c:pt>
                <c:pt idx="34">
                  <c:v>6.6527325480484362E-3</c:v>
                </c:pt>
                <c:pt idx="35">
                  <c:v>6.4337039148549919E-3</c:v>
                </c:pt>
                <c:pt idx="36">
                  <c:v>6.9511633188621361E-3</c:v>
                </c:pt>
                <c:pt idx="37">
                  <c:v>7.9709219099966359E-3</c:v>
                </c:pt>
                <c:pt idx="38">
                  <c:v>7.6524409171805806E-3</c:v>
                </c:pt>
                <c:pt idx="39">
                  <c:v>4.8294854688644192E-3</c:v>
                </c:pt>
                <c:pt idx="40">
                  <c:v>3.1532987324211737E-3</c:v>
                </c:pt>
                <c:pt idx="41">
                  <c:v>-1.8145943044660031E-3</c:v>
                </c:pt>
                <c:pt idx="42">
                  <c:v>-8.2098601242928549E-3</c:v>
                </c:pt>
                <c:pt idx="43">
                  <c:v>-2.8024706761559427E-2</c:v>
                </c:pt>
                <c:pt idx="44">
                  <c:v>-2.2729393113095124E-2</c:v>
                </c:pt>
                <c:pt idx="45">
                  <c:v>-1.9551752528179655E-2</c:v>
                </c:pt>
                <c:pt idx="46">
                  <c:v>-1.580235830326468E-2</c:v>
                </c:pt>
                <c:pt idx="47">
                  <c:v>-1.3469062414046669E-2</c:v>
                </c:pt>
                <c:pt idx="48">
                  <c:v>-9.1906378112028772E-3</c:v>
                </c:pt>
                <c:pt idx="49">
                  <c:v>-9.9327099637205197E-3</c:v>
                </c:pt>
                <c:pt idx="50">
                  <c:v>1.5960273687553334E-2</c:v>
                </c:pt>
                <c:pt idx="51">
                  <c:v>-6.0874219446922393E-3</c:v>
                </c:pt>
                <c:pt idx="52">
                  <c:v>-6.6129588144063414E-3</c:v>
                </c:pt>
                <c:pt idx="53">
                  <c:v>-6.0136898179268669E-3</c:v>
                </c:pt>
                <c:pt idx="54">
                  <c:v>-6.5009198728902913E-3</c:v>
                </c:pt>
                <c:pt idx="55">
                  <c:v>-5.4162854528819766E-3</c:v>
                </c:pt>
                <c:pt idx="56">
                  <c:v>-5.9977186591603192E-3</c:v>
                </c:pt>
                <c:pt idx="57">
                  <c:v>-5.7599763085807356E-3</c:v>
                </c:pt>
                <c:pt idx="58">
                  <c:v>-3.3360140589163913E-3</c:v>
                </c:pt>
                <c:pt idx="59">
                  <c:v>-2.0172738411882488E-3</c:v>
                </c:pt>
                <c:pt idx="60">
                  <c:v>-1.8341892883345561E-3</c:v>
                </c:pt>
                <c:pt idx="61">
                  <c:v>-2.722588484125734E-3</c:v>
                </c:pt>
                <c:pt idx="62">
                  <c:v>-3.3414557104823788E-3</c:v>
                </c:pt>
                <c:pt idx="63">
                  <c:v>-3.8054145094727882E-3</c:v>
                </c:pt>
                <c:pt idx="64">
                  <c:v>-3.2988075814248726E-3</c:v>
                </c:pt>
                <c:pt idx="65">
                  <c:v>-1.9364365463638996E-3</c:v>
                </c:pt>
                <c:pt idx="66">
                  <c:v>2.0353757906783902E-3</c:v>
                </c:pt>
                <c:pt idx="67">
                  <c:v>-2.3481242362896902E-4</c:v>
                </c:pt>
                <c:pt idx="68">
                  <c:v>2.6587921421974939E-3</c:v>
                </c:pt>
                <c:pt idx="69">
                  <c:v>4.3111649848802209E-3</c:v>
                </c:pt>
                <c:pt idx="70">
                  <c:v>3.1370299361422683E-3</c:v>
                </c:pt>
                <c:pt idx="71">
                  <c:v>3.6419017348695535E-4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04-4884-9E0B-CA6E2FBCE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802975"/>
        <c:axId val="1771411887"/>
      </c:lineChart>
      <c:catAx>
        <c:axId val="77365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1393647"/>
        <c:crosses val="autoZero"/>
        <c:auto val="1"/>
        <c:lblAlgn val="ctr"/>
        <c:lblOffset val="100"/>
        <c:noMultiLvlLbl val="0"/>
      </c:catAx>
      <c:valAx>
        <c:axId val="1771393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365615"/>
        <c:crosses val="autoZero"/>
        <c:crossBetween val="between"/>
      </c:valAx>
      <c:valAx>
        <c:axId val="177141188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802975"/>
        <c:crosses val="max"/>
        <c:crossBetween val="between"/>
      </c:valAx>
      <c:catAx>
        <c:axId val="808029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7141188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44450</xdr:colOff>
      <xdr:row>0</xdr:row>
      <xdr:rowOff>57150</xdr:rowOff>
    </xdr:from>
    <xdr:ext cx="7286625" cy="273314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A1B5B7C-40EF-47F6-A29A-4CC7536399BE}"/>
            </a:ext>
          </a:extLst>
        </xdr:cNvPr>
        <xdr:cNvSpPr txBox="1"/>
      </xdr:nvSpPr>
      <xdr:spPr>
        <a:xfrm>
          <a:off x="44450" y="57150"/>
          <a:ext cx="7286625" cy="2733148"/>
        </a:xfrm>
        <a:prstGeom prst="rect">
          <a:avLst/>
        </a:prstGeom>
        <a:solidFill>
          <a:schemeClr val="lt1"/>
        </a:solidFill>
        <a:ln w="9525" cmpd="sng">
          <a:solidFill>
            <a:schemeClr val="bg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r>
            <a:rPr lang="et-EE" sz="1200" b="1"/>
            <a:t>Ülesanne</a:t>
          </a:r>
        </a:p>
        <a:p>
          <a:endParaRPr lang="et-EE" sz="1200"/>
        </a:p>
        <a:p>
          <a:r>
            <a:rPr lang="et-EE" sz="1200"/>
            <a:t>Andmete sisestamiseks moodustada uus tabel veergudega:</a:t>
          </a:r>
        </a:p>
        <a:p>
          <a:r>
            <a:rPr lang="et-EE" sz="1200"/>
            <a:t>töötaja</a:t>
          </a:r>
          <a:r>
            <a:rPr lang="et-EE" sz="1200" baseline="0"/>
            <a:t> nimi (ilma sisestuskontrollita)</a:t>
          </a:r>
        </a:p>
        <a:p>
          <a:r>
            <a:rPr lang="et-EE" sz="1200" baseline="0"/>
            <a:t>tööle asumise kuupäev: sisestatakse, määrata valideerimine, et sisestada saaks ainult jooksva kuu kuupäevi</a:t>
          </a:r>
        </a:p>
        <a:p>
          <a:r>
            <a:rPr lang="et-EE" sz="1200" baseline="0"/>
            <a:t>amet: valitakse (määrata valideerimine loeteluga) kõrvalolevast ametite nimekirjast</a:t>
          </a:r>
        </a:p>
        <a:p>
          <a:r>
            <a:rPr lang="et-EE" sz="1200" baseline="0"/>
            <a:t>palk: leitakse põhipalk valemiga ameti järgi tabelist</a:t>
          </a:r>
          <a:r>
            <a:rPr lang="en-GB" sz="1200" baseline="0"/>
            <a:t> (vt. leht Abi)</a:t>
          </a:r>
          <a:endParaRPr lang="et-EE" sz="1200" baseline="0"/>
        </a:p>
        <a:p>
          <a:r>
            <a:rPr lang="et-EE" sz="1200" baseline="0"/>
            <a:t>lisatasu: sisestatakse, määrata valideerimine - reaalarv, suurem kui 0</a:t>
          </a:r>
        </a:p>
        <a:p>
          <a:r>
            <a:rPr lang="et-EE" sz="1200" baseline="0"/>
            <a:t>kokku: leitakse valemiga palga ja lisatasu summana</a:t>
          </a:r>
        </a:p>
        <a:p>
          <a:endParaRPr lang="et-EE" sz="1200" baseline="0"/>
        </a:p>
        <a:p>
          <a:r>
            <a:rPr lang="et-EE" sz="1200" baseline="0"/>
            <a:t>Häälestada ka tabeliobjekti kokkuvõtterida: arvväärtuste summad ja kirjete arv.</a:t>
          </a:r>
        </a:p>
        <a:p>
          <a:endParaRPr lang="et-EE" sz="1200" baseline="0"/>
        </a:p>
        <a:p>
          <a:r>
            <a:rPr lang="et-EE" sz="1200" baseline="0"/>
            <a:t>Kirjutada tabelisse vähemalt 5 rida andmeid.</a:t>
          </a:r>
          <a:endParaRPr lang="et-EE" sz="12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14</xdr:row>
      <xdr:rowOff>66675</xdr:rowOff>
    </xdr:from>
    <xdr:to>
      <xdr:col>10</xdr:col>
      <xdr:colOff>273050</xdr:colOff>
      <xdr:row>17</xdr:row>
      <xdr:rowOff>92075</xdr:rowOff>
    </xdr:to>
    <xdr:sp macro="" textlink="">
      <xdr:nvSpPr>
        <xdr:cNvPr id="2" name="Object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A948A020-26F2-470E-A218-2EFE21748ED5}"/>
            </a:ext>
          </a:extLst>
        </xdr:cNvPr>
        <xdr:cNvSpPr/>
      </xdr:nvSpPr>
      <xdr:spPr bwMode="auto">
        <a:xfrm>
          <a:off x="5781675" y="66675"/>
          <a:ext cx="2692400" cy="844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34018</xdr:colOff>
      <xdr:row>18</xdr:row>
      <xdr:rowOff>211969</xdr:rowOff>
    </xdr:from>
    <xdr:to>
      <xdr:col>4</xdr:col>
      <xdr:colOff>434068</xdr:colOff>
      <xdr:row>22</xdr:row>
      <xdr:rowOff>40519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B361FE-8182-47D1-B519-7877877E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66" y="4037088"/>
          <a:ext cx="3085192" cy="844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oneCellAnchor>
    <xdr:from>
      <xdr:col>0</xdr:col>
      <xdr:colOff>38100</xdr:colOff>
      <xdr:row>0</xdr:row>
      <xdr:rowOff>26987</xdr:rowOff>
    </xdr:from>
    <xdr:ext cx="7353300" cy="367250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AB342B2-CC95-459F-9738-90E542FA1609}"/>
            </a:ext>
          </a:extLst>
        </xdr:cNvPr>
        <xdr:cNvSpPr txBox="1"/>
      </xdr:nvSpPr>
      <xdr:spPr>
        <a:xfrm>
          <a:off x="38100" y="26987"/>
          <a:ext cx="7353300" cy="3672507"/>
        </a:xfrm>
        <a:prstGeom prst="rect">
          <a:avLst/>
        </a:prstGeom>
        <a:solidFill>
          <a:schemeClr val="lt1"/>
        </a:solidFill>
        <a:ln w="9525" cmpd="sng">
          <a:solidFill>
            <a:schemeClr val="bg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r>
            <a:rPr lang="et-EE" sz="1200" b="1"/>
            <a:t>Ülesanne</a:t>
          </a:r>
        </a:p>
        <a:p>
          <a:r>
            <a:rPr lang="et-EE" sz="1200"/>
            <a:t>Koostada rakendus kahe ühemuutuja funktsiooni y(x) ja z(x) graafikute tegemiseks etteantud vahemikus, valemites kasutades nimesid. Leida ka funktsiooni y minimaalne ja maksimaalne väärtus ja vastavad argumendi (x)</a:t>
          </a:r>
          <a:r>
            <a:rPr lang="et-EE" sz="1200" baseline="0"/>
            <a:t> väärtused</a:t>
          </a:r>
          <a:r>
            <a:rPr lang="et-EE" sz="1200"/>
            <a:t> ning funktsiooni z väärtuste aritmeetiline keskmine.</a:t>
          </a:r>
        </a:p>
        <a:p>
          <a:r>
            <a:rPr lang="et-EE" sz="1200"/>
            <a:t>Algandmed</a:t>
          </a:r>
        </a:p>
        <a:p>
          <a:r>
            <a:rPr lang="et-EE" sz="1200"/>
            <a:t>algus -  lõigu algus </a:t>
          </a:r>
        </a:p>
        <a:p>
          <a:r>
            <a:rPr lang="et-EE" sz="1200"/>
            <a:t> lõpp - lõigu lõpp  </a:t>
          </a:r>
        </a:p>
        <a:p>
          <a:r>
            <a:rPr lang="et-EE" sz="1200"/>
            <a:t> jaotisi - jaotiste arv </a:t>
          </a:r>
        </a:p>
        <a:p>
          <a:r>
            <a:rPr lang="et-EE" sz="1200"/>
            <a:t> samm = (lõpp - algus) / jaotisi</a:t>
          </a:r>
        </a:p>
        <a:p>
          <a:r>
            <a:rPr lang="et-EE" sz="1200"/>
            <a:t> p - arvutuseeskirja muutuse koht</a:t>
          </a:r>
        </a:p>
        <a:p>
          <a:endParaRPr lang="et-EE" sz="1200"/>
        </a:p>
        <a:p>
          <a:r>
            <a:rPr lang="et-EE" sz="1200"/>
            <a:t>Tulpa x teha valemid nii, et automaatselt tekiksid x-de väärtused vahemikus [algus; lõpp] etteantud sammuga:</a:t>
          </a:r>
        </a:p>
        <a:p>
          <a:r>
            <a:rPr lang="et-EE" sz="1200"/>
            <a:t>  x0 = algus, x</a:t>
          </a:r>
          <a:r>
            <a:rPr lang="et-EE" sz="1200" baseline="-25000"/>
            <a:t>i</a:t>
          </a:r>
          <a:r>
            <a:rPr lang="et-EE" sz="1200"/>
            <a:t> = x</a:t>
          </a:r>
          <a:r>
            <a:rPr lang="et-EE" sz="1200" baseline="-25000"/>
            <a:t>i-1</a:t>
          </a:r>
          <a:r>
            <a:rPr lang="et-EE" sz="1200"/>
            <a:t> + samm</a:t>
          </a:r>
        </a:p>
        <a:p>
          <a:r>
            <a:rPr lang="et-EE" sz="1200"/>
            <a:t>Tulpadesse y ja z kirjutada valemid vastavate funktsioonide väärtuste leidmiseks iga x-i väärtuse korral.</a:t>
          </a:r>
        </a:p>
        <a:p>
          <a:r>
            <a:rPr lang="et-EE" sz="1200"/>
            <a:t>Graafiku tüübiks võtta XY (Scater). Proovida ka diagrammitüüpi Line.</a:t>
          </a:r>
        </a:p>
        <a:p>
          <a:endParaRPr lang="et-EE" sz="1200"/>
        </a:p>
        <a:p>
          <a:r>
            <a:rPr lang="et-EE" sz="1200"/>
            <a:t>Leida funktsiooni Y miinimium ja maksimum</a:t>
          </a:r>
          <a:r>
            <a:rPr lang="et-EE" sz="1200" baseline="0"/>
            <a:t> sellel lõigul ning vastavad argumendi X väärtused.</a:t>
          </a:r>
        </a:p>
        <a:p>
          <a:r>
            <a:rPr lang="et-EE" sz="1200" baseline="0"/>
            <a:t>Leida funktsiooni Z väärtuse aritmeetiline keskmine.</a:t>
          </a:r>
          <a:endParaRPr lang="et-EE" sz="1200"/>
        </a:p>
      </xdr:txBody>
    </xdr:sp>
    <xdr:clientData/>
  </xdr:oneCellAnchor>
  <xdr:twoCellAnchor>
    <xdr:from>
      <xdr:col>4</xdr:col>
      <xdr:colOff>237370</xdr:colOff>
      <xdr:row>27</xdr:row>
      <xdr:rowOff>54125</xdr:rowOff>
    </xdr:from>
    <xdr:to>
      <xdr:col>11</xdr:col>
      <xdr:colOff>353786</xdr:colOff>
      <xdr:row>47</xdr:row>
      <xdr:rowOff>169333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68E051F-F404-07F9-F69B-F10B65F0F7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6350</xdr:rowOff>
    </xdr:from>
    <xdr:ext cx="8096250" cy="179378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60944F4-5C07-46A6-AA10-FFBD5759EDC5}"/>
            </a:ext>
          </a:extLst>
        </xdr:cNvPr>
        <xdr:cNvSpPr txBox="1"/>
      </xdr:nvSpPr>
      <xdr:spPr>
        <a:xfrm>
          <a:off x="0" y="6350"/>
          <a:ext cx="8096250" cy="1793788"/>
        </a:xfrm>
        <a:prstGeom prst="rect">
          <a:avLst/>
        </a:prstGeom>
        <a:solidFill>
          <a:schemeClr val="lt1"/>
        </a:solidFill>
        <a:ln w="9525" cmpd="sng">
          <a:solidFill>
            <a:schemeClr val="bg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44000" tIns="144000" rIns="144000" bIns="144000" rtlCol="0" anchor="t">
          <a:spAutoFit/>
        </a:bodyPr>
        <a:lstStyle/>
        <a:p>
          <a:r>
            <a:rPr lang="et-EE" sz="1200" b="1"/>
            <a:t>Ülesanne</a:t>
          </a:r>
        </a:p>
        <a:p>
          <a:endParaRPr lang="et-EE" sz="1200"/>
        </a:p>
        <a:p>
          <a:r>
            <a:rPr lang="et-EE" sz="1200"/>
            <a:t>Koostada lintdiagramm aastate 2020</a:t>
          </a:r>
          <a:r>
            <a:rPr lang="et-EE" sz="1200" baseline="0"/>
            <a:t> ja 2024 andmetest.</a:t>
          </a:r>
        </a:p>
        <a:p>
          <a:r>
            <a:rPr lang="et-EE" sz="1200" baseline="0"/>
            <a:t>Koostada tulpdiagramm 2024. aasta meeste ja naiste rahvaarvudest (Stac</a:t>
          </a:r>
          <a:r>
            <a:rPr lang="en-GB" sz="1200" baseline="0"/>
            <a:t>k</a:t>
          </a:r>
          <a:r>
            <a:rPr lang="et-EE" sz="1200" baseline="0"/>
            <a:t>ed Bar). Lisada diagrammile arvnäitajad.</a:t>
          </a:r>
        </a:p>
        <a:p>
          <a:endParaRPr lang="et-EE" sz="1200"/>
        </a:p>
        <a:p>
          <a:r>
            <a:rPr lang="et-EE" sz="1200"/>
            <a:t>Koostada joondiagramm Harjumaa,</a:t>
          </a:r>
          <a:r>
            <a:rPr lang="et-EE" sz="1200" baseline="0"/>
            <a:t> Tartumaa ja Pärnumaa andmetest.</a:t>
          </a:r>
        </a:p>
        <a:p>
          <a:endParaRPr lang="et-EE" sz="1200" baseline="0"/>
        </a:p>
        <a:p>
          <a:r>
            <a:rPr lang="et-EE" sz="1200"/>
            <a:t>Koostada sektordiagramm maakondade 2024.</a:t>
          </a:r>
          <a:r>
            <a:rPr lang="et-EE" sz="1200" baseline="0"/>
            <a:t> aasta rahvaarvudest. Proovida seda ka koos teisese sektor- või lintdiagrammiga.</a:t>
          </a:r>
          <a:endParaRPr lang="et-EE" sz="1200"/>
        </a:p>
      </xdr:txBody>
    </xdr:sp>
    <xdr:clientData/>
  </xdr:oneCellAnchor>
  <xdr:twoCellAnchor>
    <xdr:from>
      <xdr:col>22</xdr:col>
      <xdr:colOff>403224</xdr:colOff>
      <xdr:row>0</xdr:row>
      <xdr:rowOff>158750</xdr:rowOff>
    </xdr:from>
    <xdr:to>
      <xdr:col>31</xdr:col>
      <xdr:colOff>565149</xdr:colOff>
      <xdr:row>26</xdr:row>
      <xdr:rowOff>82550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4FCE31B-3A13-7AF0-68EA-1F892B03AD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536575</xdr:colOff>
      <xdr:row>13</xdr:row>
      <xdr:rowOff>57150</xdr:rowOff>
    </xdr:from>
    <xdr:to>
      <xdr:col>22</xdr:col>
      <xdr:colOff>231775</xdr:colOff>
      <xdr:row>28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32FEEE9-8FFB-4BC8-CE84-A2108A50B1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244475</xdr:colOff>
      <xdr:row>13</xdr:row>
      <xdr:rowOff>38100</xdr:rowOff>
    </xdr:from>
    <xdr:to>
      <xdr:col>16</xdr:col>
      <xdr:colOff>409575</xdr:colOff>
      <xdr:row>28</xdr:row>
      <xdr:rowOff>19050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869523E-574A-8F65-26AC-455651E6D5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98425</xdr:colOff>
      <xdr:row>21</xdr:row>
      <xdr:rowOff>12700</xdr:rowOff>
    </xdr:from>
    <xdr:to>
      <xdr:col>18</xdr:col>
      <xdr:colOff>263525</xdr:colOff>
      <xdr:row>35</xdr:row>
      <xdr:rowOff>177800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01FD6B0-AFB8-B42F-ABBE-FCE9739130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25400</xdr:rowOff>
    </xdr:from>
    <xdr:ext cx="4648200" cy="134534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16F7F34-DDDA-44CB-ADC1-06785F994AAC}"/>
            </a:ext>
          </a:extLst>
        </xdr:cNvPr>
        <xdr:cNvSpPr txBox="1"/>
      </xdr:nvSpPr>
      <xdr:spPr>
        <a:xfrm>
          <a:off x="38100" y="25400"/>
          <a:ext cx="4648200" cy="13453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08000" rIns="108000" bIns="108000" rtlCol="0" anchor="t">
          <a:spAutoFit/>
        </a:bodyPr>
        <a:lstStyle/>
        <a:p>
          <a:r>
            <a:rPr lang="et-EE" sz="1200" b="1"/>
            <a:t>Ülesanne</a:t>
          </a:r>
        </a:p>
        <a:p>
          <a:r>
            <a:rPr lang="et-EE" sz="1200"/>
            <a:t>Rahvaarvud on antud iga aasta 1. jaanuari seisuga.</a:t>
          </a:r>
        </a:p>
        <a:p>
          <a:r>
            <a:rPr lang="et-EE" sz="1200"/>
            <a:t>Lisada tabelisse veerg, kus leida iga aasta rahvastiku juurdekasv protsentides (võrreldes</a:t>
          </a:r>
          <a:r>
            <a:rPr lang="et-EE" sz="1200" baseline="0"/>
            <a:t> eelmise aastaga).</a:t>
          </a:r>
          <a:endParaRPr lang="et-EE" sz="1200"/>
        </a:p>
        <a:p>
          <a:r>
            <a:rPr lang="et-EE" sz="1200"/>
            <a:t>Kujutada rahvaarv ja juurdekasv diagrammil,</a:t>
          </a:r>
          <a:r>
            <a:rPr lang="et-EE" sz="1200" baseline="0"/>
            <a:t> v</a:t>
          </a:r>
          <a:r>
            <a:rPr lang="et-EE" sz="1200"/>
            <a:t>alida juurdekasvu jaoks teine veritkaaltelg (</a:t>
          </a:r>
          <a:r>
            <a:rPr lang="et-EE" sz="1200" i="1"/>
            <a:t>secondary axis</a:t>
          </a:r>
          <a:r>
            <a:rPr lang="et-EE" sz="1200"/>
            <a:t>).</a:t>
          </a:r>
        </a:p>
      </xdr:txBody>
    </xdr:sp>
    <xdr:clientData/>
  </xdr:oneCellAnchor>
  <xdr:twoCellAnchor>
    <xdr:from>
      <xdr:col>4</xdr:col>
      <xdr:colOff>176388</xdr:colOff>
      <xdr:row>7</xdr:row>
      <xdr:rowOff>146521</xdr:rowOff>
    </xdr:from>
    <xdr:to>
      <xdr:col>11</xdr:col>
      <xdr:colOff>484481</xdr:colOff>
      <xdr:row>22</xdr:row>
      <xdr:rowOff>138054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1D819B-EC7F-A4AC-DEF3-C30CD301F6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17</xdr:row>
          <xdr:rowOff>127000</xdr:rowOff>
        </xdr:from>
        <xdr:to>
          <xdr:col>12</xdr:col>
          <xdr:colOff>114300</xdr:colOff>
          <xdr:row>19</xdr:row>
          <xdr:rowOff>88900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5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15875</xdr:colOff>
      <xdr:row>0</xdr:row>
      <xdr:rowOff>28575</xdr:rowOff>
    </xdr:from>
    <xdr:to>
      <xdr:col>16</xdr:col>
      <xdr:colOff>263525</xdr:colOff>
      <xdr:row>17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22F3C3D-7806-5E16-A654-0D6E07655A0F}"/>
            </a:ext>
          </a:extLst>
        </xdr:cNvPr>
        <xdr:cNvSpPr txBox="1"/>
      </xdr:nvSpPr>
      <xdr:spPr>
        <a:xfrm>
          <a:off x="15875" y="28575"/>
          <a:ext cx="10448925" cy="3381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t-EE" sz="1200" b="1"/>
            <a:t>Ülesanne iseseisvaks lahendamiseks</a:t>
          </a:r>
        </a:p>
        <a:p>
          <a:endParaRPr lang="et-EE" sz="1200" b="1"/>
        </a:p>
        <a:p>
          <a:r>
            <a:rPr lang="et-EE" sz="1100"/>
            <a:t>Kootada antud kahemuutuja funktsiooni Z(x, y) tabel ja graafik-</a:t>
          </a:r>
        </a:p>
        <a:p>
          <a:r>
            <a:rPr lang="et-EE" sz="1100"/>
            <a:t>Algandmed</a:t>
          </a:r>
        </a:p>
        <a:p>
          <a:r>
            <a:rPr lang="et-EE" sz="1100"/>
            <a:t>  muutujate x ja y piirväärtused </a:t>
          </a:r>
        </a:p>
        <a:p>
          <a:r>
            <a:rPr lang="et-EE" sz="1100"/>
            <a:t>     ax, bx ja ay, by</a:t>
          </a:r>
        </a:p>
        <a:p>
          <a:r>
            <a:rPr lang="et-EE" sz="1100"/>
            <a:t> jaotiste arv mõlemas suunas</a:t>
          </a:r>
        </a:p>
        <a:p>
          <a:r>
            <a:rPr lang="et-EE" sz="1100"/>
            <a:t>     nx ja ny.</a:t>
          </a:r>
        </a:p>
        <a:p>
          <a:r>
            <a:rPr lang="et-EE" sz="1100"/>
            <a:t>Määrata nimed algandmete lahtritele</a:t>
          </a:r>
        </a:p>
        <a:p>
          <a:r>
            <a:rPr lang="et-EE" sz="1100"/>
            <a:t>Leida sammud</a:t>
          </a:r>
        </a:p>
        <a:p>
          <a:r>
            <a:rPr lang="et-EE" sz="1100"/>
            <a:t>  hx = (bx - ax) / nx  ja hy = (by - ay) / ny</a:t>
          </a:r>
        </a:p>
        <a:p>
          <a:r>
            <a:rPr lang="et-EE" sz="1100"/>
            <a:t> </a:t>
          </a:r>
        </a:p>
        <a:p>
          <a:r>
            <a:rPr lang="et-EE" sz="1100"/>
            <a:t>Teha vektorid x ja y, mis sisaldavad vastavate muutujate väärtusi jaotuspuktides</a:t>
          </a:r>
        </a:p>
        <a:p>
          <a:r>
            <a:rPr lang="et-EE" sz="1100"/>
            <a:t>  x0 = ax, xi = xi-1 + hx,  y0 = ay, yi = yi-1 + hy </a:t>
          </a:r>
        </a:p>
        <a:p>
          <a:r>
            <a:rPr lang="et-EE" sz="1100"/>
            <a:t>Määrata nimed vektoritele x ja y</a:t>
          </a:r>
        </a:p>
        <a:p>
          <a:endParaRPr lang="et-EE" sz="1100"/>
        </a:p>
        <a:p>
          <a:r>
            <a:rPr lang="et-EE" sz="1100"/>
            <a:t>Valem funktsiooni z(x, y) väärtuste arvutamiseks teha tabeli esimesse lahtrisse, kasutades nimesid x ja y, ja kopeerida teistesse lahtritesse</a:t>
          </a:r>
        </a:p>
        <a:p>
          <a:endParaRPr lang="et-EE" sz="1100"/>
        </a:p>
        <a:p>
          <a:r>
            <a:rPr lang="et-EE" sz="1100"/>
            <a:t>Diagrammi tüübiks valida Surface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ivettu-my.sharepoint.com/Users/Irina%20Amitan/Documents/Dokumendid/irina/Sugis_16/Koolitus_2016/Kord_1/paev_1_tehtu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.ttu.ee\home\Users\Irina%20Amitan\Documents\Dokumendid\irina\Sugis_16\Koolitus_2016\Kord_1\paev_1_teht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L1"/>
      <sheetName val="Müügid"/>
      <sheetName val="Hinnakiri"/>
      <sheetName val="Isikud"/>
      <sheetName val="FunctionIfS "/>
      <sheetName val="YL5"/>
      <sheetName val="Sheet2"/>
      <sheetName val="Isikud_2"/>
      <sheetName val="abi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C7" t="str">
            <v>Harjumaa</v>
          </cell>
          <cell r="E7" t="str">
            <v>Kuressaare</v>
          </cell>
        </row>
        <row r="8">
          <cell r="C8" t="str">
            <v>Harjumaa, Harku Vald</v>
          </cell>
          <cell r="E8" t="str">
            <v>Maardu</v>
          </cell>
        </row>
        <row r="9">
          <cell r="C9" t="str">
            <v>Harjumaa, Kuusalu Vald</v>
          </cell>
          <cell r="E9" t="str">
            <v>Narva</v>
          </cell>
        </row>
        <row r="10">
          <cell r="C10" t="str">
            <v>Harjumaa, Saku Alevik</v>
          </cell>
          <cell r="E10" t="str">
            <v>Pärnu</v>
          </cell>
        </row>
        <row r="11">
          <cell r="C11" t="str">
            <v>Harjumaa, Saku Vald</v>
          </cell>
          <cell r="E11" t="str">
            <v>Tallinn</v>
          </cell>
        </row>
        <row r="12">
          <cell r="C12" t="str">
            <v>Harjumaa, Saue Vald</v>
          </cell>
          <cell r="E12" t="str">
            <v>Tartu</v>
          </cell>
        </row>
        <row r="13">
          <cell r="C13" t="str">
            <v>Harjumaa, Viimsi Vald</v>
          </cell>
        </row>
        <row r="14">
          <cell r="C14" t="str">
            <v>Kuressaare</v>
          </cell>
        </row>
        <row r="15">
          <cell r="C15" t="str">
            <v>Maardu</v>
          </cell>
        </row>
        <row r="16">
          <cell r="C16" t="str">
            <v>Narva</v>
          </cell>
        </row>
        <row r="17">
          <cell r="C17" t="str">
            <v>Põlvamaa, Kõlleste Vald</v>
          </cell>
        </row>
        <row r="18">
          <cell r="C18" t="str">
            <v>Pärnu</v>
          </cell>
        </row>
        <row r="19">
          <cell r="C19" t="str">
            <v>Pärnumaa, Audru Vald</v>
          </cell>
        </row>
        <row r="20">
          <cell r="C20" t="str">
            <v>Tallinn</v>
          </cell>
        </row>
        <row r="21">
          <cell r="C21" t="str">
            <v>Tartu</v>
          </cell>
        </row>
        <row r="22">
          <cell r="C22" t="str">
            <v>Tartumaa</v>
          </cell>
        </row>
        <row r="23">
          <cell r="C23" t="str">
            <v>Tartumaa, Luunja Vald</v>
          </cell>
        </row>
        <row r="24">
          <cell r="C24" t="str">
            <v>Viljandimaa, Suure-Jaani Vald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L1"/>
      <sheetName val="Müügid"/>
      <sheetName val="Hinnakiri"/>
      <sheetName val="Isikud"/>
      <sheetName val="FunctionIfS "/>
      <sheetName val="YL5"/>
      <sheetName val="Sheet2"/>
      <sheetName val="Isikud_2"/>
      <sheetName val="abi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C7" t="str">
            <v>Harjumaa</v>
          </cell>
          <cell r="E7" t="str">
            <v>Kuressaare</v>
          </cell>
        </row>
        <row r="8">
          <cell r="C8" t="str">
            <v>Harjumaa, Harku Vald</v>
          </cell>
          <cell r="E8" t="str">
            <v>Maardu</v>
          </cell>
        </row>
        <row r="9">
          <cell r="C9" t="str">
            <v>Harjumaa, Kuusalu Vald</v>
          </cell>
          <cell r="E9" t="str">
            <v>Narva</v>
          </cell>
        </row>
        <row r="10">
          <cell r="C10" t="str">
            <v>Harjumaa, Saku Alevik</v>
          </cell>
          <cell r="E10" t="str">
            <v>Pärnu</v>
          </cell>
        </row>
        <row r="11">
          <cell r="C11" t="str">
            <v>Harjumaa, Saku Vald</v>
          </cell>
          <cell r="E11" t="str">
            <v>Tallinn</v>
          </cell>
        </row>
        <row r="12">
          <cell r="C12" t="str">
            <v>Harjumaa, Saue Vald</v>
          </cell>
          <cell r="E12" t="str">
            <v>Tartu</v>
          </cell>
        </row>
        <row r="13">
          <cell r="C13" t="str">
            <v>Harjumaa, Viimsi Vald</v>
          </cell>
        </row>
        <row r="14">
          <cell r="C14" t="str">
            <v>Kuressaare</v>
          </cell>
        </row>
        <row r="15">
          <cell r="C15" t="str">
            <v>Maardu</v>
          </cell>
        </row>
        <row r="16">
          <cell r="C16" t="str">
            <v>Narva</v>
          </cell>
        </row>
        <row r="17">
          <cell r="C17" t="str">
            <v>Põlvamaa, Kõlleste Vald</v>
          </cell>
        </row>
        <row r="18">
          <cell r="C18" t="str">
            <v>Pärnu</v>
          </cell>
        </row>
        <row r="19">
          <cell r="C19" t="str">
            <v>Pärnumaa, Audru Vald</v>
          </cell>
        </row>
        <row r="20">
          <cell r="C20" t="str">
            <v>Tallinn</v>
          </cell>
        </row>
        <row r="21">
          <cell r="C21" t="str">
            <v>Tartu</v>
          </cell>
        </row>
        <row r="22">
          <cell r="C22" t="str">
            <v>Tartumaa</v>
          </cell>
        </row>
        <row r="23">
          <cell r="C23" t="str">
            <v>Tartumaa, Luunja Vald</v>
          </cell>
        </row>
        <row r="24">
          <cell r="C24" t="str">
            <v>Viljandimaa, Suure-Jaani Vald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E39C9B-1F46-49BC-AC02-49F7B842082F}" name="Table1" displayName="Table1" ref="B18:G25" totalsRowCount="1" headerRowDxfId="15" headerRowBorderDxfId="13" tableBorderDxfId="14" totalsRowBorderDxfId="12">
  <autoFilter ref="B18:G24" xr:uid="{A8E39C9B-1F46-49BC-AC02-49F7B842082F}"/>
  <tableColumns count="6">
    <tableColumn id="1" xr3:uid="{C8EA0266-6D96-4208-A6B5-79A37696DCE2}" name="Töötaja nimi" totalsRowLabel="Total" dataDxfId="11" totalsRowDxfId="2"/>
    <tableColumn id="2" xr3:uid="{DA9632A4-CEF3-4694-A5EC-F2509D80B7A2}" name="Tööle asumise kuupäev" dataDxfId="10" totalsRowDxfId="1"/>
    <tableColumn id="3" xr3:uid="{BB12405A-88F4-4317-99B6-77F7A2933236}" name="Amet" totalsRowFunction="count" dataDxfId="8" totalsRowDxfId="9"/>
    <tableColumn id="4" xr3:uid="{681D7017-1A5B-414F-8DB5-D43FC480E507}" name="Palk" totalsRowFunction="average" dataDxfId="6" totalsRowDxfId="7">
      <calculatedColumnFormula>IFERROR(INDEX(Põhipalk,MATCH(Amet,Ametid,0)),"")</calculatedColumnFormula>
    </tableColumn>
    <tableColumn id="5" xr3:uid="{3827F739-76F8-45DF-A6AC-958FCF22EC20}" name="Lisatasu" totalsRowFunction="sum" dataDxfId="4" totalsRowDxfId="5"/>
    <tableColumn id="6" xr3:uid="{26055C39-5445-4B5A-A2A7-B3C6E3B322F9}" name="Kokku" totalsRowFunction="sum" dataDxfId="3" totalsRowDxfId="0">
      <calculatedColumnFormula>IFERROR(Palk+Lisatasu,"")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A5DC-24D4-4D69-BAE8-8C9A1B522AF4}">
  <dimension ref="B3"/>
  <sheetViews>
    <sheetView showGridLines="0" tabSelected="1" zoomScale="260" zoomScaleNormal="260" workbookViewId="0"/>
  </sheetViews>
  <sheetFormatPr defaultRowHeight="14.5" x14ac:dyDescent="0.35"/>
  <sheetData>
    <row r="3" spans="2:2" ht="26" x14ac:dyDescent="0.35">
      <c r="B3" s="28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32CC5-4A2D-4FAC-AE81-458DF282FEB4}">
  <dimension ref="B18:I25"/>
  <sheetViews>
    <sheetView topLeftCell="A17" zoomScale="330" zoomScaleNormal="330" workbookViewId="0">
      <selection activeCell="D19" sqref="D19"/>
    </sheetView>
  </sheetViews>
  <sheetFormatPr defaultRowHeight="14.5" x14ac:dyDescent="0.35"/>
  <cols>
    <col min="2" max="2" width="12.26953125" customWidth="1"/>
    <col min="3" max="3" width="15.08984375" customWidth="1"/>
    <col min="4" max="4" width="12.08984375" customWidth="1"/>
    <col min="11" max="11" width="15.453125" customWidth="1"/>
  </cols>
  <sheetData>
    <row r="18" spans="2:9" ht="29" x14ac:dyDescent="0.35">
      <c r="B18" s="33" t="s">
        <v>38</v>
      </c>
      <c r="C18" s="34" t="s">
        <v>39</v>
      </c>
      <c r="D18" s="35" t="s">
        <v>40</v>
      </c>
      <c r="E18" s="35" t="s">
        <v>41</v>
      </c>
      <c r="F18" s="35" t="s">
        <v>48</v>
      </c>
      <c r="G18" s="36" t="s">
        <v>49</v>
      </c>
      <c r="H18" s="17"/>
      <c r="I18" s="17"/>
    </row>
    <row r="19" spans="2:9" x14ac:dyDescent="0.35">
      <c r="B19" s="31" t="s">
        <v>63</v>
      </c>
      <c r="C19" s="29">
        <v>46274</v>
      </c>
      <c r="D19" s="19" t="s">
        <v>44</v>
      </c>
      <c r="E19" s="19">
        <f>IFERROR(INDEX(Põhipalk,MATCH(Amet,Ametid,0)),"")</f>
        <v>2000</v>
      </c>
      <c r="F19" s="19">
        <v>150</v>
      </c>
      <c r="G19" s="32">
        <f>IFERROR(Palk+Lisatasu,"")</f>
        <v>2150</v>
      </c>
    </row>
    <row r="20" spans="2:9" x14ac:dyDescent="0.35">
      <c r="B20" s="37" t="s">
        <v>64</v>
      </c>
      <c r="C20" s="38">
        <v>46275</v>
      </c>
      <c r="D20" s="39" t="s">
        <v>45</v>
      </c>
      <c r="E20" s="39">
        <f>IFERROR(INDEX(Põhipalk,MATCH(Amet,Ametid,0)),"")</f>
        <v>2200</v>
      </c>
      <c r="F20" s="39"/>
      <c r="G20" s="40">
        <f>IFERROR(Palk+Lisatasu,"")</f>
        <v>2200</v>
      </c>
    </row>
    <row r="21" spans="2:9" x14ac:dyDescent="0.35">
      <c r="B21" s="37" t="s">
        <v>65</v>
      </c>
      <c r="C21" s="38">
        <v>46276</v>
      </c>
      <c r="D21" s="39" t="s">
        <v>47</v>
      </c>
      <c r="E21" s="43">
        <f>IFERROR(INDEX(Põhipalk,MATCH(Amet,Ametid,0)),"")</f>
        <v>1700</v>
      </c>
      <c r="F21" s="39">
        <v>200</v>
      </c>
      <c r="G21" s="44">
        <f>IFERROR(Palk+Lisatasu,"")</f>
        <v>1900</v>
      </c>
    </row>
    <row r="22" spans="2:9" x14ac:dyDescent="0.35">
      <c r="B22" s="31" t="s">
        <v>66</v>
      </c>
      <c r="C22" s="38">
        <v>46277</v>
      </c>
      <c r="D22" s="19" t="s">
        <v>47</v>
      </c>
      <c r="E22" s="41">
        <f>IFERROR(INDEX(Põhipalk,MATCH(Amet,Ametid,0)),"")</f>
        <v>1700</v>
      </c>
      <c r="F22" s="19"/>
      <c r="G22" s="42">
        <f>IFERROR(Palk+Lisatasu,"")</f>
        <v>1700</v>
      </c>
    </row>
    <row r="23" spans="2:9" x14ac:dyDescent="0.35">
      <c r="B23" s="31" t="s">
        <v>67</v>
      </c>
      <c r="C23" s="38">
        <v>46278</v>
      </c>
      <c r="D23" s="19" t="s">
        <v>46</v>
      </c>
      <c r="E23" s="41">
        <f>IFERROR(INDEX(Põhipalk,MATCH(Amet,Ametid,0)),"")</f>
        <v>1500</v>
      </c>
      <c r="F23" s="19">
        <v>150</v>
      </c>
      <c r="G23" s="42">
        <f>IFERROR(Palk+Lisatasu,"")</f>
        <v>1650</v>
      </c>
    </row>
    <row r="24" spans="2:9" x14ac:dyDescent="0.35">
      <c r="B24" s="37" t="s">
        <v>68</v>
      </c>
      <c r="C24" s="38">
        <v>46279</v>
      </c>
      <c r="D24" s="39" t="s">
        <v>45</v>
      </c>
      <c r="E24" s="43">
        <f>IFERROR(INDEX(Põhipalk,MATCH(Amet,Ametid,0)),"")</f>
        <v>2200</v>
      </c>
      <c r="F24" s="39"/>
      <c r="G24" s="44">
        <f>IFERROR(Palk+Lisatasu,"")</f>
        <v>2200</v>
      </c>
    </row>
    <row r="25" spans="2:9" x14ac:dyDescent="0.35">
      <c r="B25" s="37" t="s">
        <v>69</v>
      </c>
      <c r="C25" s="39"/>
      <c r="D25" s="39">
        <f>SUBTOTAL(103,Table1[Amet])</f>
        <v>6</v>
      </c>
      <c r="E25" s="39">
        <f>SUBTOTAL(101,Table1[Palk])</f>
        <v>1883.3333333333333</v>
      </c>
      <c r="F25" s="39">
        <f>SUBTOTAL(109,Table1[Lisatasu])</f>
        <v>500</v>
      </c>
      <c r="G25" s="40">
        <f>SUBTOTAL(109,Table1[Kokku])</f>
        <v>11800</v>
      </c>
    </row>
  </sheetData>
  <dataValidations count="3">
    <dataValidation type="date" allowBlank="1" showInputMessage="1" showErrorMessage="1" sqref="C19:C24" xr:uid="{6AECB075-379F-4DEA-92FE-4F6BFEB299B4}">
      <formula1>algus</formula1>
      <formula2>lõpp</formula2>
    </dataValidation>
    <dataValidation type="list" allowBlank="1" showInputMessage="1" showErrorMessage="1" sqref="D19:D24" xr:uid="{DE2819CB-4C5A-4BE7-9053-69F7283822AD}">
      <formula1>Ametid</formula1>
    </dataValidation>
    <dataValidation type="decimal" operator="greaterThan" allowBlank="1" showInputMessage="1" showErrorMessage="1" sqref="F19:F24" xr:uid="{BA478EE5-1679-4CFF-9EFD-59010F19D3F8}">
      <formula1>0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EFFDA-9DAC-4CEA-ADAC-461FBBFBBF9F}">
  <dimension ref="B15:K48"/>
  <sheetViews>
    <sheetView topLeftCell="A27" zoomScale="210" zoomScaleNormal="210" workbookViewId="0">
      <selection activeCell="M35" sqref="M35"/>
    </sheetView>
  </sheetViews>
  <sheetFormatPr defaultColWidth="9.1796875" defaultRowHeight="15.5" x14ac:dyDescent="0.35"/>
  <cols>
    <col min="1" max="1" width="8.26953125" style="3" customWidth="1"/>
    <col min="2" max="4" width="12.81640625" style="3" customWidth="1"/>
    <col min="5" max="5" width="13.54296875" style="3" customWidth="1"/>
    <col min="6" max="6" width="12.81640625" style="3" customWidth="1"/>
    <col min="7" max="7" width="6.54296875" style="3" customWidth="1"/>
    <col min="8" max="8" width="12.7265625" style="3" customWidth="1"/>
    <col min="9" max="9" width="11.1796875" style="3" customWidth="1"/>
    <col min="10" max="10" width="13.1796875" style="3" bestFit="1" customWidth="1"/>
    <col min="11" max="16384" width="9.1796875" style="3"/>
  </cols>
  <sheetData>
    <row r="15" s="1" customFormat="1" ht="29.25" customHeight="1" x14ac:dyDescent="0.4"/>
    <row r="17" spans="2:11" ht="20" x14ac:dyDescent="0.4">
      <c r="B17" s="2" t="s">
        <v>36</v>
      </c>
    </row>
    <row r="18" spans="2:11" ht="20" x14ac:dyDescent="0.4">
      <c r="B18" s="2"/>
    </row>
    <row r="19" spans="2:11" ht="20" x14ac:dyDescent="0.4">
      <c r="B19" s="2"/>
    </row>
    <row r="20" spans="2:11" ht="20" x14ac:dyDescent="0.4">
      <c r="B20" s="2"/>
    </row>
    <row r="21" spans="2:11" ht="20" x14ac:dyDescent="0.4">
      <c r="B21" s="2"/>
    </row>
    <row r="22" spans="2:11" ht="20" x14ac:dyDescent="0.4">
      <c r="B22" s="2"/>
    </row>
    <row r="24" spans="2:11" ht="17.5" x14ac:dyDescent="0.45">
      <c r="B24" s="4" t="s">
        <v>0</v>
      </c>
      <c r="C24" s="4" t="s">
        <v>1</v>
      </c>
      <c r="D24" s="4" t="s">
        <v>2</v>
      </c>
      <c r="E24" s="4" t="s">
        <v>3</v>
      </c>
      <c r="F24" s="4" t="s">
        <v>4</v>
      </c>
      <c r="I24" s="4" t="s">
        <v>5</v>
      </c>
      <c r="J24" s="4" t="s">
        <v>6</v>
      </c>
      <c r="K24" s="4" t="s">
        <v>7</v>
      </c>
    </row>
    <row r="25" spans="2:11" x14ac:dyDescent="0.35">
      <c r="B25" s="5">
        <v>-10</v>
      </c>
      <c r="C25" s="5">
        <v>10</v>
      </c>
      <c r="D25" s="5">
        <v>20</v>
      </c>
      <c r="E25" s="5">
        <f>(lõpp-algus)/jaotisi</f>
        <v>1</v>
      </c>
      <c r="F25" s="5">
        <v>2</v>
      </c>
      <c r="I25" s="6">
        <f>MIN(Y)</f>
        <v>-2.9383717218207628</v>
      </c>
      <c r="J25" s="6">
        <f>MAX(Y)</f>
        <v>2.7278922804770449</v>
      </c>
      <c r="K25" s="16">
        <f>AVERAGE(Z)</f>
        <v>-0.21100102233361015</v>
      </c>
    </row>
    <row r="26" spans="2:11" ht="27.5" x14ac:dyDescent="0.55000000000000004">
      <c r="H26" s="3" t="s">
        <v>37</v>
      </c>
      <c r="I26" s="45">
        <f>INDEX(X,MATCH(ymin,Y,0))</f>
        <v>6</v>
      </c>
      <c r="J26" s="45">
        <f>INDEX(X,MATCH(ymax,Y,0))</f>
        <v>0</v>
      </c>
    </row>
    <row r="27" spans="2:11" x14ac:dyDescent="0.35">
      <c r="B27" s="4" t="s">
        <v>8</v>
      </c>
      <c r="C27" s="4" t="s">
        <v>9</v>
      </c>
      <c r="D27" s="4" t="s">
        <v>10</v>
      </c>
    </row>
    <row r="28" spans="2:11" x14ac:dyDescent="0.35">
      <c r="B28" s="3">
        <f>algus</f>
        <v>-10</v>
      </c>
      <c r="C28" s="3" cm="1">
        <f t="array" ref="C28:C48">3*SIN(X+2)*COS(X/2)</f>
        <v>-0.84193056732976213</v>
      </c>
      <c r="D28" s="3" cm="1">
        <f t="array" ref="D28:D48">IF(X&lt;=p,5*COS(2*X-3),3*SIN(X+1))</f>
        <v>-2.6641651016669874</v>
      </c>
    </row>
    <row r="29" spans="2:11" x14ac:dyDescent="0.35">
      <c r="B29" s="3">
        <f>B28+samm</f>
        <v>-9</v>
      </c>
      <c r="C29" s="3">
        <v>0.41547004587670799</v>
      </c>
      <c r="D29" s="3">
        <v>-2.7386463011213418</v>
      </c>
    </row>
    <row r="30" spans="2:11" x14ac:dyDescent="0.35">
      <c r="B30" s="3">
        <f>B29+samm</f>
        <v>-8</v>
      </c>
      <c r="C30" s="3">
        <v>-0.54791447390446779</v>
      </c>
      <c r="D30" s="3">
        <v>4.9435230909333461</v>
      </c>
    </row>
    <row r="31" spans="2:11" x14ac:dyDescent="0.35">
      <c r="B31" s="3">
        <f>B30+samm</f>
        <v>-7</v>
      </c>
      <c r="C31" s="3">
        <v>-2.6939731488413168</v>
      </c>
      <c r="D31" s="3">
        <v>-1.3758166902579847</v>
      </c>
    </row>
    <row r="32" spans="2:11" x14ac:dyDescent="0.35">
      <c r="B32" s="3">
        <f>B31+samm</f>
        <v>-6</v>
      </c>
      <c r="C32" s="3">
        <v>-2.2476863752900278</v>
      </c>
      <c r="D32" s="3">
        <v>-3.7984395642941067</v>
      </c>
    </row>
    <row r="33" spans="2:4" x14ac:dyDescent="0.35">
      <c r="B33" s="3">
        <f>B32+samm</f>
        <v>-5</v>
      </c>
      <c r="C33" s="3">
        <v>0.33917218044928332</v>
      </c>
      <c r="D33" s="3">
        <v>4.5372339072509806</v>
      </c>
    </row>
    <row r="34" spans="2:4" x14ac:dyDescent="0.35">
      <c r="B34" s="3">
        <f>B33+samm</f>
        <v>-4</v>
      </c>
      <c r="C34" s="3">
        <v>1.1352037429618924</v>
      </c>
      <c r="D34" s="3">
        <v>2.2128489940253928E-2</v>
      </c>
    </row>
    <row r="35" spans="2:4" x14ac:dyDescent="0.35">
      <c r="B35" s="3">
        <f>B34+samm</f>
        <v>-3</v>
      </c>
      <c r="C35" s="3">
        <v>-0.1785699082496302</v>
      </c>
      <c r="D35" s="3">
        <v>-4.5556513094233848</v>
      </c>
    </row>
    <row r="36" spans="2:4" x14ac:dyDescent="0.35">
      <c r="B36" s="3">
        <f>B35+samm</f>
        <v>-2</v>
      </c>
      <c r="C36" s="3">
        <v>0</v>
      </c>
      <c r="D36" s="3">
        <v>3.7695112717165231</v>
      </c>
    </row>
    <row r="37" spans="2:4" x14ac:dyDescent="0.35">
      <c r="B37" s="3">
        <f>B36+samm</f>
        <v>-1</v>
      </c>
      <c r="C37" s="3">
        <v>2.2153807878123861</v>
      </c>
      <c r="D37" s="3">
        <v>1.4183109273161312</v>
      </c>
    </row>
    <row r="38" spans="2:4" x14ac:dyDescent="0.35">
      <c r="B38" s="3">
        <f>B37+samm</f>
        <v>0</v>
      </c>
      <c r="C38" s="3">
        <v>2.7278922804770449</v>
      </c>
      <c r="D38" s="3">
        <v>-4.9499624830022269</v>
      </c>
    </row>
    <row r="39" spans="2:4" x14ac:dyDescent="0.35">
      <c r="B39" s="3">
        <f>B38+samm</f>
        <v>1</v>
      </c>
      <c r="C39" s="3">
        <v>0.37153337462150493</v>
      </c>
      <c r="D39" s="3">
        <v>2.7015115293406988</v>
      </c>
    </row>
    <row r="40" spans="2:4" x14ac:dyDescent="0.35">
      <c r="B40" s="3">
        <f>B39+samm</f>
        <v>2</v>
      </c>
      <c r="C40" s="3">
        <v>-1.2267063999049068</v>
      </c>
      <c r="D40" s="3">
        <v>2.7015115293406988</v>
      </c>
    </row>
    <row r="41" spans="2:4" x14ac:dyDescent="0.35">
      <c r="B41" s="3">
        <f>B40+samm</f>
        <v>3</v>
      </c>
      <c r="C41" s="3">
        <v>-0.20349485940270645</v>
      </c>
      <c r="D41" s="3">
        <v>-2.2704074859237844</v>
      </c>
    </row>
    <row r="42" spans="2:4" x14ac:dyDescent="0.35">
      <c r="B42" s="3">
        <f>B41+samm</f>
        <v>4</v>
      </c>
      <c r="C42" s="3">
        <v>0.34883362697318027</v>
      </c>
      <c r="D42" s="3">
        <v>-2.8767728239894153</v>
      </c>
    </row>
    <row r="43" spans="2:4" x14ac:dyDescent="0.35">
      <c r="B43" s="3">
        <f>B42+samm</f>
        <v>5</v>
      </c>
      <c r="C43" s="3">
        <v>-1.5790218571903594</v>
      </c>
      <c r="D43" s="3">
        <v>-0.83824649459677758</v>
      </c>
    </row>
    <row r="44" spans="2:4" x14ac:dyDescent="0.35">
      <c r="B44" s="3">
        <f>B43+samm</f>
        <v>6</v>
      </c>
      <c r="C44" s="3">
        <v>-2.9383717218207628</v>
      </c>
      <c r="D44" s="3">
        <v>1.9709597961563672</v>
      </c>
    </row>
    <row r="45" spans="2:4" x14ac:dyDescent="0.35">
      <c r="B45" s="3">
        <f>B44+samm</f>
        <v>7</v>
      </c>
      <c r="C45" s="3">
        <v>-1.157793334382389</v>
      </c>
      <c r="D45" s="3">
        <v>2.9680747398701453</v>
      </c>
    </row>
    <row r="46" spans="2:4" x14ac:dyDescent="0.35">
      <c r="B46" s="3">
        <f>B45+samm</f>
        <v>8</v>
      </c>
      <c r="C46" s="3">
        <v>1.0667877862439166</v>
      </c>
      <c r="D46" s="3">
        <v>1.2363554557252698</v>
      </c>
    </row>
    <row r="47" spans="2:4" x14ac:dyDescent="0.35">
      <c r="B47" s="3">
        <f>B46+samm</f>
        <v>9</v>
      </c>
      <c r="C47" s="3">
        <v>0.6323812050384181</v>
      </c>
      <c r="D47" s="3">
        <v>-1.6320633326681093</v>
      </c>
    </row>
    <row r="48" spans="2:4" x14ac:dyDescent="0.35">
      <c r="B48" s="3">
        <f>B47+samm</f>
        <v>10</v>
      </c>
      <c r="C48" s="3">
        <v>-0.45661633974115162</v>
      </c>
      <c r="D48" s="3">
        <v>-2.9999706196521103</v>
      </c>
    </row>
  </sheetData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0C7B-E204-4EE4-BFE3-88CD09D53908}">
  <dimension ref="B13:O28"/>
  <sheetViews>
    <sheetView workbookViewId="0">
      <selection activeCell="S6" sqref="S6"/>
    </sheetView>
  </sheetViews>
  <sheetFormatPr defaultRowHeight="14.5" x14ac:dyDescent="0.35"/>
  <cols>
    <col min="2" max="2" width="21.7265625" customWidth="1"/>
    <col min="13" max="13" width="19.453125" bestFit="1" customWidth="1"/>
  </cols>
  <sheetData>
    <row r="13" spans="2:15" x14ac:dyDescent="0.35">
      <c r="B13" s="9" t="s">
        <v>33</v>
      </c>
      <c r="C13" s="11" t="s">
        <v>11</v>
      </c>
      <c r="D13" s="11" t="s">
        <v>12</v>
      </c>
      <c r="E13" s="11" t="s">
        <v>13</v>
      </c>
      <c r="F13" s="11" t="s">
        <v>14</v>
      </c>
      <c r="G13" s="11" t="s">
        <v>15</v>
      </c>
      <c r="H13" s="11" t="s">
        <v>16</v>
      </c>
      <c r="I13" s="11" t="s">
        <v>17</v>
      </c>
      <c r="M13" s="15">
        <v>2024</v>
      </c>
      <c r="N13" s="12" t="s">
        <v>34</v>
      </c>
      <c r="O13" s="12" t="s">
        <v>35</v>
      </c>
    </row>
    <row r="14" spans="2:15" x14ac:dyDescent="0.35">
      <c r="B14" s="10" t="s">
        <v>18</v>
      </c>
      <c r="C14" s="8">
        <v>589610</v>
      </c>
      <c r="D14" s="8">
        <v>598059</v>
      </c>
      <c r="E14" s="8">
        <v>605029</v>
      </c>
      <c r="F14" s="8">
        <v>609515</v>
      </c>
      <c r="G14" s="8">
        <v>614561</v>
      </c>
      <c r="H14" s="8">
        <v>638076</v>
      </c>
      <c r="I14" s="8">
        <v>646315</v>
      </c>
      <c r="M14" s="14" t="s">
        <v>18</v>
      </c>
      <c r="N14" s="13">
        <v>181183</v>
      </c>
      <c r="O14" s="13">
        <v>203188</v>
      </c>
    </row>
    <row r="15" spans="2:15" x14ac:dyDescent="0.35">
      <c r="B15" s="10" t="s">
        <v>19</v>
      </c>
      <c r="C15" s="8">
        <v>9387</v>
      </c>
      <c r="D15" s="8">
        <v>9387</v>
      </c>
      <c r="E15" s="8">
        <v>9315</v>
      </c>
      <c r="F15" s="8">
        <v>9381</v>
      </c>
      <c r="G15" s="8">
        <v>8497</v>
      </c>
      <c r="H15" s="8">
        <v>8474</v>
      </c>
      <c r="I15" s="8">
        <v>8418</v>
      </c>
      <c r="M15" s="14" t="s">
        <v>19</v>
      </c>
      <c r="N15" s="13">
        <v>3985</v>
      </c>
      <c r="O15" s="13">
        <v>4232</v>
      </c>
    </row>
    <row r="16" spans="2:15" x14ac:dyDescent="0.35">
      <c r="B16" s="10" t="s">
        <v>20</v>
      </c>
      <c r="C16" s="8">
        <v>138266</v>
      </c>
      <c r="D16" s="8">
        <v>136240</v>
      </c>
      <c r="E16" s="8">
        <v>134259</v>
      </c>
      <c r="F16" s="8">
        <v>131913</v>
      </c>
      <c r="G16" s="8">
        <v>132736</v>
      </c>
      <c r="H16" s="8">
        <v>133358</v>
      </c>
      <c r="I16" s="8">
        <v>132286</v>
      </c>
      <c r="M16" s="14" t="s">
        <v>20</v>
      </c>
      <c r="N16" s="13">
        <v>12850</v>
      </c>
      <c r="O16" s="13">
        <v>12995</v>
      </c>
    </row>
    <row r="17" spans="2:15" x14ac:dyDescent="0.35">
      <c r="B17" s="10" t="s">
        <v>21</v>
      </c>
      <c r="C17" s="8">
        <v>29119</v>
      </c>
      <c r="D17" s="8">
        <v>28734</v>
      </c>
      <c r="E17" s="8">
        <v>28442</v>
      </c>
      <c r="F17" s="8">
        <v>28082</v>
      </c>
      <c r="G17" s="8">
        <v>27857</v>
      </c>
      <c r="H17" s="8">
        <v>27739</v>
      </c>
      <c r="I17" s="8">
        <v>27397</v>
      </c>
      <c r="M17" s="14" t="s">
        <v>21</v>
      </c>
      <c r="N17" s="13">
        <v>11740</v>
      </c>
      <c r="O17" s="13">
        <v>12694</v>
      </c>
    </row>
    <row r="18" spans="2:15" x14ac:dyDescent="0.35">
      <c r="B18" s="10" t="s">
        <v>22</v>
      </c>
      <c r="C18" s="8">
        <v>30661</v>
      </c>
      <c r="D18" s="8">
        <v>30286</v>
      </c>
      <c r="E18" s="8">
        <v>30174</v>
      </c>
      <c r="F18" s="8">
        <v>29817</v>
      </c>
      <c r="G18" s="8">
        <v>29693</v>
      </c>
      <c r="H18" s="8">
        <v>30072</v>
      </c>
      <c r="I18" s="8">
        <v>30084</v>
      </c>
      <c r="M18" s="14" t="s">
        <v>22</v>
      </c>
      <c r="N18" s="13">
        <v>13199</v>
      </c>
      <c r="O18" s="13">
        <v>14420</v>
      </c>
    </row>
    <row r="19" spans="2:15" x14ac:dyDescent="0.35">
      <c r="B19" s="10" t="s">
        <v>23</v>
      </c>
      <c r="C19" s="8">
        <v>20646</v>
      </c>
      <c r="D19" s="8">
        <v>20507</v>
      </c>
      <c r="E19" s="8">
        <v>20444</v>
      </c>
      <c r="F19" s="8">
        <v>20285</v>
      </c>
      <c r="G19" s="8">
        <v>20227</v>
      </c>
      <c r="H19" s="8">
        <v>20688</v>
      </c>
      <c r="I19" s="8">
        <v>20625</v>
      </c>
      <c r="M19" s="14" t="s">
        <v>23</v>
      </c>
      <c r="N19" s="13">
        <v>8480</v>
      </c>
      <c r="O19" s="13">
        <v>9386</v>
      </c>
    </row>
    <row r="20" spans="2:15" x14ac:dyDescent="0.35">
      <c r="B20" s="10" t="s">
        <v>24</v>
      </c>
      <c r="C20" s="8">
        <v>59791</v>
      </c>
      <c r="D20" s="8">
        <v>59325</v>
      </c>
      <c r="E20" s="8">
        <v>58862</v>
      </c>
      <c r="F20" s="8">
        <v>58402</v>
      </c>
      <c r="G20" s="8">
        <v>58709</v>
      </c>
      <c r="H20" s="8">
        <v>59608</v>
      </c>
      <c r="I20" s="8">
        <v>59536</v>
      </c>
      <c r="M20" s="14" t="s">
        <v>24</v>
      </c>
      <c r="N20" s="13">
        <v>24405</v>
      </c>
      <c r="O20" s="13">
        <v>26108</v>
      </c>
    </row>
    <row r="21" spans="2:15" x14ac:dyDescent="0.35">
      <c r="B21" s="10" t="s">
        <v>25</v>
      </c>
      <c r="C21" s="8">
        <v>25290</v>
      </c>
      <c r="D21" s="8">
        <v>25006</v>
      </c>
      <c r="E21" s="8">
        <v>24647</v>
      </c>
      <c r="F21" s="8">
        <v>24473</v>
      </c>
      <c r="G21" s="8">
        <v>23989</v>
      </c>
      <c r="H21" s="8">
        <v>24036</v>
      </c>
      <c r="I21" s="8">
        <v>23892</v>
      </c>
      <c r="M21" s="14" t="s">
        <v>25</v>
      </c>
      <c r="N21" s="13">
        <v>10922</v>
      </c>
      <c r="O21" s="13">
        <v>11474</v>
      </c>
    </row>
    <row r="22" spans="2:15" x14ac:dyDescent="0.35">
      <c r="B22" s="10" t="s">
        <v>26</v>
      </c>
      <c r="C22" s="8">
        <v>85756</v>
      </c>
      <c r="D22" s="8">
        <v>85938</v>
      </c>
      <c r="E22" s="8">
        <v>86185</v>
      </c>
      <c r="F22" s="8">
        <v>85760</v>
      </c>
      <c r="G22" s="8">
        <v>85705</v>
      </c>
      <c r="H22" s="8">
        <v>87418</v>
      </c>
      <c r="I22" s="8">
        <v>87891</v>
      </c>
      <c r="M22" s="14" t="s">
        <v>26</v>
      </c>
      <c r="N22" s="13">
        <v>36012</v>
      </c>
      <c r="O22" s="13">
        <v>40368</v>
      </c>
    </row>
    <row r="23" spans="2:15" x14ac:dyDescent="0.35">
      <c r="B23" s="10" t="s">
        <v>27</v>
      </c>
      <c r="C23" s="8">
        <v>33299</v>
      </c>
      <c r="D23" s="8">
        <v>33311</v>
      </c>
      <c r="E23" s="8">
        <v>33282</v>
      </c>
      <c r="F23" s="8">
        <v>33116</v>
      </c>
      <c r="G23" s="8">
        <v>33529</v>
      </c>
      <c r="H23" s="8">
        <v>34038</v>
      </c>
      <c r="I23" s="8">
        <v>34246</v>
      </c>
      <c r="M23" s="14" t="s">
        <v>27</v>
      </c>
      <c r="N23" s="13">
        <v>15400</v>
      </c>
      <c r="O23" s="13">
        <v>16164</v>
      </c>
    </row>
    <row r="24" spans="2:15" x14ac:dyDescent="0.35">
      <c r="B24" s="10" t="s">
        <v>28</v>
      </c>
      <c r="C24" s="8">
        <v>33231</v>
      </c>
      <c r="D24" s="8">
        <v>33108</v>
      </c>
      <c r="E24" s="8">
        <v>33083</v>
      </c>
      <c r="F24" s="8">
        <v>33032</v>
      </c>
      <c r="G24" s="8">
        <v>31292</v>
      </c>
      <c r="H24" s="8">
        <v>31919</v>
      </c>
      <c r="I24" s="8">
        <v>32021</v>
      </c>
      <c r="M24" s="14" t="s">
        <v>28</v>
      </c>
      <c r="N24" s="13">
        <v>14571</v>
      </c>
      <c r="O24" s="13">
        <v>15908</v>
      </c>
    </row>
    <row r="25" spans="2:15" x14ac:dyDescent="0.35">
      <c r="B25" s="10" t="s">
        <v>29</v>
      </c>
      <c r="C25" s="8">
        <v>151122</v>
      </c>
      <c r="D25" s="8">
        <v>152977</v>
      </c>
      <c r="E25" s="8">
        <v>153317</v>
      </c>
      <c r="F25" s="8">
        <v>153912</v>
      </c>
      <c r="G25" s="8">
        <v>157758</v>
      </c>
      <c r="H25" s="8">
        <v>162390</v>
      </c>
      <c r="I25" s="8">
        <v>164460</v>
      </c>
      <c r="M25" s="14" t="s">
        <v>29</v>
      </c>
      <c r="N25" s="13">
        <v>65202</v>
      </c>
      <c r="O25" s="13">
        <v>71203</v>
      </c>
    </row>
    <row r="26" spans="2:15" x14ac:dyDescent="0.35">
      <c r="B26" s="10" t="s">
        <v>30</v>
      </c>
      <c r="C26" s="8">
        <v>28669</v>
      </c>
      <c r="D26" s="8">
        <v>28370</v>
      </c>
      <c r="E26" s="8">
        <v>28204</v>
      </c>
      <c r="F26" s="8">
        <v>27962</v>
      </c>
      <c r="G26" s="8">
        <v>27650</v>
      </c>
      <c r="H26" s="8">
        <v>28114</v>
      </c>
      <c r="I26" s="8">
        <v>27924</v>
      </c>
      <c r="M26" s="14" t="s">
        <v>30</v>
      </c>
      <c r="N26" s="13">
        <v>10526</v>
      </c>
      <c r="O26" s="13">
        <v>11253</v>
      </c>
    </row>
    <row r="27" spans="2:15" x14ac:dyDescent="0.35">
      <c r="B27" s="10" t="s">
        <v>31</v>
      </c>
      <c r="C27" s="8">
        <v>46782</v>
      </c>
      <c r="D27" s="8">
        <v>46371</v>
      </c>
      <c r="E27" s="8">
        <v>46161</v>
      </c>
      <c r="F27" s="8">
        <v>45877</v>
      </c>
      <c r="G27" s="8">
        <v>45411</v>
      </c>
      <c r="H27" s="8">
        <v>45637</v>
      </c>
      <c r="I27" s="8">
        <v>45543</v>
      </c>
      <c r="M27" s="14" t="s">
        <v>31</v>
      </c>
      <c r="N27" s="13">
        <v>20442</v>
      </c>
      <c r="O27" s="13">
        <v>22124</v>
      </c>
    </row>
    <row r="28" spans="2:15" x14ac:dyDescent="0.35">
      <c r="B28" s="10" t="s">
        <v>32</v>
      </c>
      <c r="C28" s="8">
        <v>36133</v>
      </c>
      <c r="D28" s="8">
        <v>35782</v>
      </c>
      <c r="E28" s="8">
        <v>35415</v>
      </c>
      <c r="F28" s="8">
        <v>34898</v>
      </c>
      <c r="G28" s="8">
        <v>34182</v>
      </c>
      <c r="H28" s="8">
        <v>34317</v>
      </c>
      <c r="I28" s="8">
        <v>34049</v>
      </c>
      <c r="M28" s="14" t="s">
        <v>32</v>
      </c>
      <c r="N28" s="13">
        <v>15353</v>
      </c>
      <c r="O28" s="13">
        <v>16206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339A5-3945-43A5-A572-3DEC89214F35}">
  <dimension ref="B9:D81"/>
  <sheetViews>
    <sheetView zoomScale="270" zoomScaleNormal="270" workbookViewId="0">
      <selection activeCell="A9" sqref="A9"/>
    </sheetView>
  </sheetViews>
  <sheetFormatPr defaultRowHeight="14.5" x14ac:dyDescent="0.35"/>
  <cols>
    <col min="2" max="2" width="9.453125" customWidth="1"/>
    <col min="3" max="3" width="10.7265625" customWidth="1"/>
    <col min="4" max="4" width="10" customWidth="1"/>
  </cols>
  <sheetData>
    <row r="9" spans="2:4" x14ac:dyDescent="0.35">
      <c r="B9" s="20" t="s">
        <v>50</v>
      </c>
      <c r="C9" s="20" t="s">
        <v>51</v>
      </c>
      <c r="D9" t="s">
        <v>70</v>
      </c>
    </row>
    <row r="10" spans="2:4" x14ac:dyDescent="0.35">
      <c r="B10" s="7">
        <v>1950</v>
      </c>
      <c r="C10" s="21">
        <v>1022906</v>
      </c>
    </row>
    <row r="11" spans="2:4" x14ac:dyDescent="0.35">
      <c r="B11" s="7">
        <v>1951</v>
      </c>
      <c r="C11" s="21">
        <v>1049831</v>
      </c>
      <c r="D11" s="46">
        <f>(C11-C10)/C10</f>
        <v>2.6322066739270275E-2</v>
      </c>
    </row>
    <row r="12" spans="2:4" x14ac:dyDescent="0.35">
      <c r="B12" s="7">
        <v>1952</v>
      </c>
      <c r="C12" s="21">
        <v>1073439</v>
      </c>
      <c r="D12" s="46">
        <f t="shared" ref="D12:D75" si="0">(C12-C11)/C11</f>
        <v>2.248742892903715E-2</v>
      </c>
    </row>
    <row r="13" spans="2:4" x14ac:dyDescent="0.35">
      <c r="B13" s="7">
        <v>1953</v>
      </c>
      <c r="C13" s="21">
        <v>1092763</v>
      </c>
      <c r="D13" s="46">
        <f t="shared" si="0"/>
        <v>1.8001954465973382E-2</v>
      </c>
    </row>
    <row r="14" spans="2:4" x14ac:dyDescent="0.35">
      <c r="B14" s="7">
        <v>1954</v>
      </c>
      <c r="C14" s="21">
        <v>1120213</v>
      </c>
      <c r="D14" s="46">
        <f t="shared" si="0"/>
        <v>2.5119810974566305E-2</v>
      </c>
    </row>
    <row r="15" spans="2:4" x14ac:dyDescent="0.35">
      <c r="B15" s="7">
        <v>1955</v>
      </c>
      <c r="C15" s="21">
        <v>1137640</v>
      </c>
      <c r="D15" s="46">
        <f t="shared" si="0"/>
        <v>1.5556862846619349E-2</v>
      </c>
    </row>
    <row r="16" spans="2:4" x14ac:dyDescent="0.35">
      <c r="B16" s="7">
        <v>1956</v>
      </c>
      <c r="C16" s="21">
        <v>1150791</v>
      </c>
      <c r="D16" s="46">
        <f t="shared" si="0"/>
        <v>1.1559895924897156E-2</v>
      </c>
    </row>
    <row r="17" spans="2:4" x14ac:dyDescent="0.35">
      <c r="B17" s="7">
        <v>1957</v>
      </c>
      <c r="C17" s="21">
        <v>1165009</v>
      </c>
      <c r="D17" s="46">
        <f t="shared" si="0"/>
        <v>1.2354980183195733E-2</v>
      </c>
    </row>
    <row r="18" spans="2:4" x14ac:dyDescent="0.35">
      <c r="B18" s="7">
        <v>1958</v>
      </c>
      <c r="C18" s="21">
        <v>1178717</v>
      </c>
      <c r="D18" s="46">
        <f t="shared" si="0"/>
        <v>1.1766432705670085E-2</v>
      </c>
    </row>
    <row r="19" spans="2:4" x14ac:dyDescent="0.35">
      <c r="B19" s="7">
        <v>1959</v>
      </c>
      <c r="C19" s="21">
        <v>1191428</v>
      </c>
      <c r="D19" s="46">
        <f t="shared" si="0"/>
        <v>1.0783758951470115E-2</v>
      </c>
    </row>
    <row r="20" spans="2:4" x14ac:dyDescent="0.35">
      <c r="B20" s="7">
        <v>1960</v>
      </c>
      <c r="C20" s="21">
        <v>1206362</v>
      </c>
      <c r="D20" s="46">
        <f t="shared" si="0"/>
        <v>1.253453838586973E-2</v>
      </c>
    </row>
    <row r="21" spans="2:4" x14ac:dyDescent="0.35">
      <c r="B21" s="7">
        <v>1961</v>
      </c>
      <c r="C21" s="21">
        <v>1216712</v>
      </c>
      <c r="D21" s="46">
        <f t="shared" si="0"/>
        <v>8.5795142751512402E-3</v>
      </c>
    </row>
    <row r="22" spans="2:4" x14ac:dyDescent="0.35">
      <c r="B22" s="7">
        <v>1962</v>
      </c>
      <c r="C22" s="21">
        <v>1233441</v>
      </c>
      <c r="D22" s="46">
        <f t="shared" si="0"/>
        <v>1.3749350709124263E-2</v>
      </c>
    </row>
    <row r="23" spans="2:4" x14ac:dyDescent="0.35">
      <c r="B23" s="7">
        <v>1963</v>
      </c>
      <c r="C23" s="21">
        <v>1249804</v>
      </c>
      <c r="D23" s="46">
        <f t="shared" si="0"/>
        <v>1.3266139199199637E-2</v>
      </c>
    </row>
    <row r="24" spans="2:4" x14ac:dyDescent="0.35">
      <c r="B24" s="7">
        <v>1964</v>
      </c>
      <c r="C24" s="21">
        <v>1267910</v>
      </c>
      <c r="D24" s="46">
        <f t="shared" si="0"/>
        <v>1.4487071572822618E-2</v>
      </c>
    </row>
    <row r="25" spans="2:4" x14ac:dyDescent="0.35">
      <c r="B25" s="7">
        <v>1965</v>
      </c>
      <c r="C25" s="21">
        <v>1286262</v>
      </c>
      <c r="D25" s="46">
        <f t="shared" si="0"/>
        <v>1.447421346941029E-2</v>
      </c>
    </row>
    <row r="26" spans="2:4" x14ac:dyDescent="0.35">
      <c r="B26" s="7">
        <v>1966</v>
      </c>
      <c r="C26" s="21">
        <v>1302870</v>
      </c>
      <c r="D26" s="46">
        <f t="shared" si="0"/>
        <v>1.2911832892521119E-2</v>
      </c>
    </row>
    <row r="27" spans="2:4" x14ac:dyDescent="0.35">
      <c r="B27" s="7">
        <v>1967</v>
      </c>
      <c r="C27" s="21">
        <v>1314323</v>
      </c>
      <c r="D27" s="46">
        <f t="shared" si="0"/>
        <v>8.7905930752876348E-3</v>
      </c>
    </row>
    <row r="28" spans="2:4" x14ac:dyDescent="0.35">
      <c r="B28" s="7">
        <v>1968</v>
      </c>
      <c r="C28" s="21">
        <v>1323569</v>
      </c>
      <c r="D28" s="46">
        <f t="shared" si="0"/>
        <v>7.0348004257705299E-3</v>
      </c>
    </row>
    <row r="29" spans="2:4" x14ac:dyDescent="0.35">
      <c r="B29" s="7">
        <v>1969</v>
      </c>
      <c r="C29" s="21">
        <v>1338858</v>
      </c>
      <c r="D29" s="46">
        <f t="shared" si="0"/>
        <v>1.1551343375373705E-2</v>
      </c>
    </row>
    <row r="30" spans="2:4" x14ac:dyDescent="0.35">
      <c r="B30" s="7">
        <v>1970</v>
      </c>
      <c r="C30" s="21">
        <v>1351640</v>
      </c>
      <c r="D30" s="46">
        <f t="shared" si="0"/>
        <v>9.5469422448086361E-3</v>
      </c>
    </row>
    <row r="31" spans="2:4" x14ac:dyDescent="0.35">
      <c r="B31" s="7">
        <v>1971</v>
      </c>
      <c r="C31" s="21">
        <v>1368511</v>
      </c>
      <c r="D31" s="46">
        <f t="shared" si="0"/>
        <v>1.2481873871740996E-2</v>
      </c>
    </row>
    <row r="32" spans="2:4" x14ac:dyDescent="0.35">
      <c r="B32" s="7">
        <v>1972</v>
      </c>
      <c r="C32" s="21">
        <v>1385399</v>
      </c>
      <c r="D32" s="46">
        <f t="shared" si="0"/>
        <v>1.2340419623956256E-2</v>
      </c>
    </row>
    <row r="33" spans="2:4" x14ac:dyDescent="0.35">
      <c r="B33" s="7">
        <v>1973</v>
      </c>
      <c r="C33" s="21">
        <v>1399637</v>
      </c>
      <c r="D33" s="46">
        <f t="shared" si="0"/>
        <v>1.0277183684988946E-2</v>
      </c>
    </row>
    <row r="34" spans="2:4" x14ac:dyDescent="0.35">
      <c r="B34" s="7">
        <v>1974</v>
      </c>
      <c r="C34" s="21">
        <v>1412265</v>
      </c>
      <c r="D34" s="46">
        <f t="shared" si="0"/>
        <v>9.0223393637064459E-3</v>
      </c>
    </row>
    <row r="35" spans="2:4" x14ac:dyDescent="0.35">
      <c r="B35" s="7">
        <v>1975</v>
      </c>
      <c r="C35" s="21">
        <v>1424073</v>
      </c>
      <c r="D35" s="46">
        <f t="shared" si="0"/>
        <v>8.3610370574927519E-3</v>
      </c>
    </row>
    <row r="36" spans="2:4" x14ac:dyDescent="0.35">
      <c r="B36" s="7">
        <v>1976</v>
      </c>
      <c r="C36" s="21">
        <v>1434630</v>
      </c>
      <c r="D36" s="46">
        <f t="shared" si="0"/>
        <v>7.4132435626544429E-3</v>
      </c>
    </row>
    <row r="37" spans="2:4" x14ac:dyDescent="0.35">
      <c r="B37" s="7">
        <v>1977</v>
      </c>
      <c r="C37" s="21">
        <v>1444522</v>
      </c>
      <c r="D37" s="46">
        <f t="shared" si="0"/>
        <v>6.8951576364637574E-3</v>
      </c>
    </row>
    <row r="38" spans="2:4" x14ac:dyDescent="0.35">
      <c r="B38" s="7">
        <v>1978</v>
      </c>
      <c r="C38" s="21">
        <v>1455900</v>
      </c>
      <c r="D38" s="46">
        <f t="shared" si="0"/>
        <v>7.8766540073463755E-3</v>
      </c>
    </row>
    <row r="39" spans="2:4" x14ac:dyDescent="0.35">
      <c r="B39" s="7">
        <v>1979</v>
      </c>
      <c r="C39" s="21">
        <v>1464476</v>
      </c>
      <c r="D39" s="46">
        <f t="shared" si="0"/>
        <v>5.890514458410605E-3</v>
      </c>
    </row>
    <row r="40" spans="2:4" x14ac:dyDescent="0.35">
      <c r="B40" s="7">
        <v>1980</v>
      </c>
      <c r="C40" s="21">
        <v>1472190</v>
      </c>
      <c r="D40" s="46">
        <f t="shared" si="0"/>
        <v>5.2674130542255384E-3</v>
      </c>
    </row>
    <row r="41" spans="2:4" x14ac:dyDescent="0.35">
      <c r="B41" s="7">
        <v>1981</v>
      </c>
      <c r="C41" s="21">
        <v>1482247</v>
      </c>
      <c r="D41" s="46">
        <f t="shared" si="0"/>
        <v>6.8313193269890432E-3</v>
      </c>
    </row>
    <row r="42" spans="2:4" x14ac:dyDescent="0.35">
      <c r="B42" s="7">
        <v>1982</v>
      </c>
      <c r="C42" s="21">
        <v>1493085</v>
      </c>
      <c r="D42" s="46">
        <f t="shared" si="0"/>
        <v>7.3118717730580665E-3</v>
      </c>
    </row>
    <row r="43" spans="2:4" x14ac:dyDescent="0.35">
      <c r="B43" s="7">
        <v>1983</v>
      </c>
      <c r="C43" s="21">
        <v>1503743</v>
      </c>
      <c r="D43" s="46">
        <f t="shared" si="0"/>
        <v>7.1382406226035353E-3</v>
      </c>
    </row>
    <row r="44" spans="2:4" x14ac:dyDescent="0.35">
      <c r="B44" s="7">
        <v>1984</v>
      </c>
      <c r="C44" s="21">
        <v>1513747</v>
      </c>
      <c r="D44" s="46">
        <f t="shared" si="0"/>
        <v>6.6527325480484362E-3</v>
      </c>
    </row>
    <row r="45" spans="2:4" x14ac:dyDescent="0.35">
      <c r="B45" s="7">
        <v>1985</v>
      </c>
      <c r="C45" s="21">
        <v>1523486</v>
      </c>
      <c r="D45" s="46">
        <f t="shared" si="0"/>
        <v>6.4337039148549919E-3</v>
      </c>
    </row>
    <row r="46" spans="2:4" x14ac:dyDescent="0.35">
      <c r="B46" s="7">
        <v>1986</v>
      </c>
      <c r="C46" s="21">
        <v>1534076</v>
      </c>
      <c r="D46" s="46">
        <f t="shared" si="0"/>
        <v>6.9511633188621361E-3</v>
      </c>
    </row>
    <row r="47" spans="2:4" x14ac:dyDescent="0.35">
      <c r="B47" s="7">
        <v>1987</v>
      </c>
      <c r="C47" s="21">
        <v>1546304</v>
      </c>
      <c r="D47" s="46">
        <f t="shared" si="0"/>
        <v>7.9709219099966359E-3</v>
      </c>
    </row>
    <row r="48" spans="2:4" x14ac:dyDescent="0.35">
      <c r="B48" s="7">
        <v>1988</v>
      </c>
      <c r="C48" s="21">
        <v>1558137</v>
      </c>
      <c r="D48" s="46">
        <f t="shared" si="0"/>
        <v>7.6524409171805806E-3</v>
      </c>
    </row>
    <row r="49" spans="2:4" x14ac:dyDescent="0.35">
      <c r="B49" s="7">
        <v>1989</v>
      </c>
      <c r="C49" s="21">
        <v>1565662</v>
      </c>
      <c r="D49" s="46">
        <f t="shared" si="0"/>
        <v>4.8294854688644192E-3</v>
      </c>
    </row>
    <row r="50" spans="2:4" x14ac:dyDescent="0.35">
      <c r="B50" s="7">
        <v>1990</v>
      </c>
      <c r="C50" s="21">
        <v>1570599</v>
      </c>
      <c r="D50" s="46">
        <f t="shared" si="0"/>
        <v>3.1532987324211737E-3</v>
      </c>
    </row>
    <row r="51" spans="2:4" x14ac:dyDescent="0.35">
      <c r="B51" s="7">
        <v>1991</v>
      </c>
      <c r="C51" s="21">
        <v>1567749</v>
      </c>
      <c r="D51" s="46">
        <f t="shared" si="0"/>
        <v>-1.8145943044660031E-3</v>
      </c>
    </row>
    <row r="52" spans="2:4" x14ac:dyDescent="0.35">
      <c r="B52" s="7">
        <v>1992</v>
      </c>
      <c r="C52" s="21">
        <v>1554878</v>
      </c>
      <c r="D52" s="46">
        <f t="shared" si="0"/>
        <v>-8.2098601242928549E-3</v>
      </c>
    </row>
    <row r="53" spans="2:4" x14ac:dyDescent="0.35">
      <c r="B53" s="7">
        <v>1993</v>
      </c>
      <c r="C53" s="21">
        <v>1511303</v>
      </c>
      <c r="D53" s="46">
        <f t="shared" si="0"/>
        <v>-2.8024706761559427E-2</v>
      </c>
    </row>
    <row r="54" spans="2:4" x14ac:dyDescent="0.35">
      <c r="B54" s="7">
        <v>1994</v>
      </c>
      <c r="C54" s="21">
        <v>1476952</v>
      </c>
      <c r="D54" s="46">
        <f t="shared" si="0"/>
        <v>-2.2729393113095124E-2</v>
      </c>
    </row>
    <row r="55" spans="2:4" x14ac:dyDescent="0.35">
      <c r="B55" s="7">
        <v>1995</v>
      </c>
      <c r="C55" s="21">
        <v>1448075</v>
      </c>
      <c r="D55" s="46">
        <f t="shared" si="0"/>
        <v>-1.9551752528179655E-2</v>
      </c>
    </row>
    <row r="56" spans="2:4" x14ac:dyDescent="0.35">
      <c r="B56" s="7">
        <v>1996</v>
      </c>
      <c r="C56" s="21">
        <v>1425192</v>
      </c>
      <c r="D56" s="46">
        <f t="shared" si="0"/>
        <v>-1.580235830326468E-2</v>
      </c>
    </row>
    <row r="57" spans="2:4" x14ac:dyDescent="0.35">
      <c r="B57" s="7">
        <v>1997</v>
      </c>
      <c r="C57" s="21">
        <v>1405996</v>
      </c>
      <c r="D57" s="46">
        <f t="shared" si="0"/>
        <v>-1.3469062414046669E-2</v>
      </c>
    </row>
    <row r="58" spans="2:4" x14ac:dyDescent="0.35">
      <c r="B58" s="7">
        <v>1998</v>
      </c>
      <c r="C58" s="21">
        <v>1393074</v>
      </c>
      <c r="D58" s="46">
        <f t="shared" si="0"/>
        <v>-9.1906378112028772E-3</v>
      </c>
    </row>
    <row r="59" spans="2:4" x14ac:dyDescent="0.35">
      <c r="B59" s="7">
        <v>1999</v>
      </c>
      <c r="C59" s="21">
        <v>1379237</v>
      </c>
      <c r="D59" s="46">
        <f t="shared" si="0"/>
        <v>-9.9327099637205197E-3</v>
      </c>
    </row>
    <row r="60" spans="2:4" x14ac:dyDescent="0.35">
      <c r="B60" s="7">
        <v>2000</v>
      </c>
      <c r="C60" s="21">
        <v>1401250</v>
      </c>
      <c r="D60" s="46">
        <f t="shared" si="0"/>
        <v>1.5960273687553334E-2</v>
      </c>
    </row>
    <row r="61" spans="2:4" x14ac:dyDescent="0.35">
      <c r="B61" s="7">
        <v>2001</v>
      </c>
      <c r="C61" s="21">
        <v>1392720</v>
      </c>
      <c r="D61" s="46">
        <f t="shared" si="0"/>
        <v>-6.0874219446922393E-3</v>
      </c>
    </row>
    <row r="62" spans="2:4" x14ac:dyDescent="0.35">
      <c r="B62" s="7">
        <v>2002</v>
      </c>
      <c r="C62" s="21">
        <v>1383510</v>
      </c>
      <c r="D62" s="46">
        <f t="shared" si="0"/>
        <v>-6.6129588144063414E-3</v>
      </c>
    </row>
    <row r="63" spans="2:4" x14ac:dyDescent="0.35">
      <c r="B63" s="7">
        <v>2003</v>
      </c>
      <c r="C63" s="21">
        <v>1375190</v>
      </c>
      <c r="D63" s="46">
        <f t="shared" si="0"/>
        <v>-6.0136898179268669E-3</v>
      </c>
    </row>
    <row r="64" spans="2:4" x14ac:dyDescent="0.35">
      <c r="B64" s="7">
        <v>2004</v>
      </c>
      <c r="C64" s="21">
        <v>1366250</v>
      </c>
      <c r="D64" s="46">
        <f t="shared" si="0"/>
        <v>-6.5009198728902913E-3</v>
      </c>
    </row>
    <row r="65" spans="2:4" x14ac:dyDescent="0.35">
      <c r="B65" s="7">
        <v>2005</v>
      </c>
      <c r="C65" s="21">
        <v>1358850</v>
      </c>
      <c r="D65" s="46">
        <f t="shared" si="0"/>
        <v>-5.4162854528819766E-3</v>
      </c>
    </row>
    <row r="66" spans="2:4" x14ac:dyDescent="0.35">
      <c r="B66" s="7">
        <v>2006</v>
      </c>
      <c r="C66" s="21">
        <v>1350700</v>
      </c>
      <c r="D66" s="46">
        <f t="shared" si="0"/>
        <v>-5.9977186591603192E-3</v>
      </c>
    </row>
    <row r="67" spans="2:4" x14ac:dyDescent="0.35">
      <c r="B67" s="7">
        <v>2007</v>
      </c>
      <c r="C67" s="21">
        <v>1342920</v>
      </c>
      <c r="D67" s="46">
        <f t="shared" si="0"/>
        <v>-5.7599763085807356E-3</v>
      </c>
    </row>
    <row r="68" spans="2:4" x14ac:dyDescent="0.35">
      <c r="B68" s="7">
        <v>2008</v>
      </c>
      <c r="C68" s="21">
        <v>1338440</v>
      </c>
      <c r="D68" s="46">
        <f t="shared" si="0"/>
        <v>-3.3360140589163913E-3</v>
      </c>
    </row>
    <row r="69" spans="2:4" x14ac:dyDescent="0.35">
      <c r="B69" s="7">
        <v>2009</v>
      </c>
      <c r="C69" s="21">
        <v>1335740</v>
      </c>
      <c r="D69" s="46">
        <f t="shared" si="0"/>
        <v>-2.0172738411882488E-3</v>
      </c>
    </row>
    <row r="70" spans="2:4" x14ac:dyDescent="0.35">
      <c r="B70" s="7">
        <v>2010</v>
      </c>
      <c r="C70" s="21">
        <v>1333290</v>
      </c>
      <c r="D70" s="46">
        <f t="shared" si="0"/>
        <v>-1.8341892883345561E-3</v>
      </c>
    </row>
    <row r="71" spans="2:4" x14ac:dyDescent="0.35">
      <c r="B71" s="7">
        <v>2011</v>
      </c>
      <c r="C71" s="21">
        <v>1329660</v>
      </c>
      <c r="D71" s="46">
        <f t="shared" si="0"/>
        <v>-2.722588484125734E-3</v>
      </c>
    </row>
    <row r="72" spans="2:4" x14ac:dyDescent="0.35">
      <c r="B72" s="7">
        <v>2012</v>
      </c>
      <c r="C72" s="21">
        <v>1325217</v>
      </c>
      <c r="D72" s="46">
        <f t="shared" si="0"/>
        <v>-3.3414557104823788E-3</v>
      </c>
    </row>
    <row r="73" spans="2:4" x14ac:dyDescent="0.35">
      <c r="B73" s="7">
        <v>2013</v>
      </c>
      <c r="C73" s="21">
        <v>1320174</v>
      </c>
      <c r="D73" s="46">
        <f t="shared" si="0"/>
        <v>-3.8054145094727882E-3</v>
      </c>
    </row>
    <row r="74" spans="2:4" x14ac:dyDescent="0.35">
      <c r="B74" s="7">
        <v>2014</v>
      </c>
      <c r="C74" s="21">
        <v>1315819</v>
      </c>
      <c r="D74" s="46">
        <f t="shared" si="0"/>
        <v>-3.2988075814248726E-3</v>
      </c>
    </row>
    <row r="75" spans="2:4" x14ac:dyDescent="0.35">
      <c r="B75" s="7">
        <v>2015</v>
      </c>
      <c r="C75" s="21">
        <v>1313271</v>
      </c>
      <c r="D75" s="46">
        <f t="shared" si="0"/>
        <v>-1.9364365463638996E-3</v>
      </c>
    </row>
    <row r="76" spans="2:4" x14ac:dyDescent="0.35">
      <c r="B76" s="7">
        <v>2016</v>
      </c>
      <c r="C76" s="21">
        <v>1315944</v>
      </c>
      <c r="D76" s="46">
        <f t="shared" ref="D76:D81" si="1">(C76-C75)/C75</f>
        <v>2.0353757906783902E-3</v>
      </c>
    </row>
    <row r="77" spans="2:4" x14ac:dyDescent="0.35">
      <c r="B77" s="7">
        <v>2017</v>
      </c>
      <c r="C77" s="21">
        <v>1315635</v>
      </c>
      <c r="D77" s="46">
        <f t="shared" si="1"/>
        <v>-2.3481242362896902E-4</v>
      </c>
    </row>
    <row r="78" spans="2:4" x14ac:dyDescent="0.35">
      <c r="B78" s="7">
        <v>2018</v>
      </c>
      <c r="C78" s="21">
        <v>1319133</v>
      </c>
      <c r="D78" s="46">
        <f t="shared" si="1"/>
        <v>2.6587921421974939E-3</v>
      </c>
    </row>
    <row r="79" spans="2:4" x14ac:dyDescent="0.35">
      <c r="B79" s="7">
        <v>2019</v>
      </c>
      <c r="C79" s="21">
        <v>1324820</v>
      </c>
      <c r="D79" s="46">
        <f t="shared" si="1"/>
        <v>4.3111649848802209E-3</v>
      </c>
    </row>
    <row r="80" spans="2:4" x14ac:dyDescent="0.35">
      <c r="B80" s="7">
        <v>2020</v>
      </c>
      <c r="C80" s="21">
        <v>1328976</v>
      </c>
      <c r="D80" s="46">
        <f t="shared" si="1"/>
        <v>3.1370299361422683E-3</v>
      </c>
    </row>
    <row r="81" spans="2:4" x14ac:dyDescent="0.35">
      <c r="B81" s="7">
        <v>2021</v>
      </c>
      <c r="C81" s="21">
        <v>1329460</v>
      </c>
      <c r="D81" s="46">
        <f t="shared" si="1"/>
        <v>3.6419017348695535E-4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6A70-193F-46E0-BEA6-19C646884CEC}">
  <dimension ref="B18:J22"/>
  <sheetViews>
    <sheetView workbookViewId="0"/>
  </sheetViews>
  <sheetFormatPr defaultColWidth="9.1796875" defaultRowHeight="15.5" x14ac:dyDescent="0.35"/>
  <cols>
    <col min="1" max="1" width="9" style="3" customWidth="1"/>
    <col min="2" max="16384" width="9.1796875" style="3"/>
  </cols>
  <sheetData>
    <row r="18" spans="2:10" ht="16" customHeight="1" x14ac:dyDescent="0.35">
      <c r="B18" s="22"/>
      <c r="D18" s="23"/>
      <c r="F18" s="23"/>
    </row>
    <row r="19" spans="2:10" ht="20" x14ac:dyDescent="0.4">
      <c r="B19" s="24" t="s">
        <v>61</v>
      </c>
      <c r="C19" s="25"/>
      <c r="D19" s="25"/>
      <c r="E19" s="25"/>
      <c r="F19" s="26"/>
      <c r="G19" s="25"/>
      <c r="H19" s="26"/>
    </row>
    <row r="21" spans="2:10" x14ac:dyDescent="0.35">
      <c r="B21" s="4" t="s">
        <v>52</v>
      </c>
      <c r="C21" s="4" t="s">
        <v>53</v>
      </c>
      <c r="D21" s="4" t="s">
        <v>54</v>
      </c>
      <c r="E21" s="4" t="s">
        <v>55</v>
      </c>
      <c r="F21" s="4" t="s">
        <v>56</v>
      </c>
      <c r="G21" s="4" t="s">
        <v>57</v>
      </c>
      <c r="H21" s="4" t="s">
        <v>58</v>
      </c>
      <c r="I21" s="4" t="s">
        <v>59</v>
      </c>
      <c r="J21" s="4" t="s">
        <v>60</v>
      </c>
    </row>
    <row r="22" spans="2:10" x14ac:dyDescent="0.35">
      <c r="B22" s="27">
        <v>2</v>
      </c>
      <c r="C22" s="27">
        <v>7</v>
      </c>
      <c r="D22" s="27">
        <v>10</v>
      </c>
      <c r="E22" s="27"/>
      <c r="F22" s="27">
        <v>5</v>
      </c>
      <c r="G22" s="27">
        <v>4</v>
      </c>
      <c r="H22" s="27">
        <v>14</v>
      </c>
      <c r="I22" s="27">
        <v>10</v>
      </c>
      <c r="J22" s="27"/>
    </row>
  </sheetData>
  <pageMargins left="0.75" right="0.75" top="1" bottom="1" header="0.5" footer="0.5"/>
  <headerFooter alignWithMargins="0"/>
  <drawing r:id="rId1"/>
  <legacyDrawing r:id="rId2"/>
  <oleObjects>
    <mc:AlternateContent xmlns:mc="http://schemas.openxmlformats.org/markup-compatibility/2006">
      <mc:Choice Requires="x14">
        <oleObject progId="Equation.3" shapeId="5121" r:id="rId3">
          <objectPr defaultSize="0" autoPict="0" r:id="rId4">
            <anchor moveWithCells="1">
              <from>
                <xdr:col>8</xdr:col>
                <xdr:colOff>190500</xdr:colOff>
                <xdr:row>17</xdr:row>
                <xdr:rowOff>127000</xdr:rowOff>
              </from>
              <to>
                <xdr:col>12</xdr:col>
                <xdr:colOff>114300</xdr:colOff>
                <xdr:row>19</xdr:row>
                <xdr:rowOff>88900</xdr:rowOff>
              </to>
            </anchor>
          </objectPr>
        </oleObject>
      </mc:Choice>
      <mc:Fallback>
        <oleObject progId="Equation.3" shapeId="5121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B5F13-58CA-4C41-B7A9-EE15B7EA499D}">
  <dimension ref="B2:F6"/>
  <sheetViews>
    <sheetView zoomScale="320" zoomScaleNormal="320" workbookViewId="0">
      <selection activeCell="B3" sqref="B3:B6"/>
    </sheetView>
  </sheetViews>
  <sheetFormatPr defaultRowHeight="14.5" x14ac:dyDescent="0.35"/>
  <cols>
    <col min="2" max="2" width="13.7265625" bestFit="1" customWidth="1"/>
    <col min="6" max="6" width="9.90625" bestFit="1" customWidth="1"/>
  </cols>
  <sheetData>
    <row r="2" spans="2:6" x14ac:dyDescent="0.35">
      <c r="B2" s="18" t="s">
        <v>42</v>
      </c>
      <c r="C2" s="18" t="s">
        <v>43</v>
      </c>
      <c r="E2" t="s">
        <v>0</v>
      </c>
      <c r="F2" s="30">
        <f ca="1">DATE(YEAR(TODAY()),MONTH(TODAY()),1)</f>
        <v>46266</v>
      </c>
    </row>
    <row r="3" spans="2:6" x14ac:dyDescent="0.35">
      <c r="B3" s="19" t="s">
        <v>44</v>
      </c>
      <c r="C3" s="19">
        <v>2000</v>
      </c>
      <c r="E3" t="s">
        <v>1</v>
      </c>
      <c r="F3" s="30">
        <f ca="1">DATE(YEAR(TODAY()),MONTH(TODAY())+1,1)-1</f>
        <v>46295</v>
      </c>
    </row>
    <row r="4" spans="2:6" x14ac:dyDescent="0.35">
      <c r="B4" s="19" t="s">
        <v>45</v>
      </c>
      <c r="C4" s="19">
        <v>2200</v>
      </c>
      <c r="F4" s="30">
        <f ca="1">EOMONTH(TODAY(),0)</f>
        <v>46295</v>
      </c>
    </row>
    <row r="5" spans="2:6" x14ac:dyDescent="0.35">
      <c r="B5" s="19" t="s">
        <v>46</v>
      </c>
      <c r="C5" s="19">
        <v>1500</v>
      </c>
    </row>
    <row r="6" spans="2:6" x14ac:dyDescent="0.35">
      <c r="B6" s="19" t="s">
        <v>47</v>
      </c>
      <c r="C6" s="19">
        <v>1700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20</vt:i4>
      </vt:variant>
    </vt:vector>
  </HeadingPairs>
  <TitlesOfParts>
    <vt:vector size="27" baseType="lpstr">
      <vt:lpstr>Tiitel</vt:lpstr>
      <vt:lpstr>Tabeliobjekt</vt:lpstr>
      <vt:lpstr>Fun_tab</vt:lpstr>
      <vt:lpstr>Maakonnad</vt:lpstr>
      <vt:lpstr>Rahvaarv</vt:lpstr>
      <vt:lpstr>Fun_XY_N</vt:lpstr>
      <vt:lpstr>Abi</vt:lpstr>
      <vt:lpstr>Fun_tab!algus</vt:lpstr>
      <vt:lpstr>algus</vt:lpstr>
      <vt:lpstr>Amet</vt:lpstr>
      <vt:lpstr>Ametid</vt:lpstr>
      <vt:lpstr>jaotisi</vt:lpstr>
      <vt:lpstr>Kokku</vt:lpstr>
      <vt:lpstr>Lisatasu</vt:lpstr>
      <vt:lpstr>Fun_tab!lõpp</vt:lpstr>
      <vt:lpstr>lõpp</vt:lpstr>
      <vt:lpstr>p</vt:lpstr>
      <vt:lpstr>Palk</vt:lpstr>
      <vt:lpstr>Põhipalk</vt:lpstr>
      <vt:lpstr>samm</vt:lpstr>
      <vt:lpstr>Z</vt:lpstr>
      <vt:lpstr>Tööle_asumise_kuupäev</vt:lpstr>
      <vt:lpstr>Töötaja_nimi</vt:lpstr>
      <vt:lpstr>X</vt:lpstr>
      <vt:lpstr>Y</vt:lpstr>
      <vt:lpstr>ymax</vt:lpstr>
      <vt:lpstr>ymin</vt:lpstr>
    </vt:vector>
  </TitlesOfParts>
  <Company>Tallinn University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 Antoi</dc:creator>
  <cp:lastModifiedBy>Olga Mironova</cp:lastModifiedBy>
  <dcterms:created xsi:type="dcterms:W3CDTF">2024-08-05T11:21:23Z</dcterms:created>
  <dcterms:modified xsi:type="dcterms:W3CDTF">2026-09-24T10:03:44Z</dcterms:modified>
</cp:coreProperties>
</file>