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ury.mahunnah\Downloads\Experiment Results\"/>
    </mc:Choice>
  </mc:AlternateContent>
  <bookViews>
    <workbookView xWindow="0" yWindow="0" windowWidth="20490" windowHeight="7620" tabRatio="828"/>
  </bookViews>
  <sheets>
    <sheet name="Experiment_Design" sheetId="5" r:id="rId1"/>
    <sheet name="Pre-Questionnaire" sheetId="1" r:id="rId2"/>
    <sheet name="Post-Questionnaire" sheetId="3" r:id="rId3"/>
    <sheet name="Day_1" sheetId="4" r:id="rId4"/>
    <sheet name="Day_2" sheetId="2" r:id="rId5"/>
    <sheet name="On_Paper" sheetId="6" r:id="rId6"/>
    <sheet name="On_Software" sheetId="7" r:id="rId7"/>
    <sheet name="Case_Study_1" sheetId="8" r:id="rId8"/>
    <sheet name="Case_Study_2" sheetId="9" r:id="rId9"/>
    <sheet name="Questions" sheetId="10" r:id="rId10"/>
  </sheets>
  <definedNames>
    <definedName name="data">Day_2!$N$4:$O$8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0" l="1"/>
  <c r="D54" i="10"/>
  <c r="D55" i="10"/>
  <c r="D56" i="10"/>
  <c r="D43" i="10"/>
  <c r="D44" i="10"/>
  <c r="D45" i="10"/>
  <c r="D46" i="10"/>
  <c r="D47" i="10"/>
  <c r="D48" i="10"/>
  <c r="D49" i="10"/>
  <c r="D50" i="10"/>
  <c r="D42" i="10"/>
  <c r="P25" i="9" l="1"/>
  <c r="P25" i="8"/>
  <c r="P25" i="2"/>
  <c r="P25" i="4"/>
  <c r="J9" i="9" l="1"/>
  <c r="J16" i="9" s="1"/>
  <c r="I9" i="9"/>
  <c r="I16" i="9" s="1"/>
  <c r="H9" i="9"/>
  <c r="H16" i="9" s="1"/>
  <c r="G9" i="9"/>
  <c r="G16" i="9" s="1"/>
  <c r="F9" i="9"/>
  <c r="F16" i="9" s="1"/>
  <c r="E9" i="9"/>
  <c r="E16" i="9" s="1"/>
  <c r="C14" i="9"/>
  <c r="D9" i="9"/>
  <c r="D16" i="9" s="1"/>
  <c r="C9" i="9"/>
  <c r="J9" i="8"/>
  <c r="J16" i="8" s="1"/>
  <c r="I9" i="8"/>
  <c r="I16" i="8" s="1"/>
  <c r="H16" i="8"/>
  <c r="H12" i="8"/>
  <c r="H9" i="8"/>
  <c r="H14" i="8" s="1"/>
  <c r="G9" i="8"/>
  <c r="G16" i="8" s="1"/>
  <c r="F9" i="8"/>
  <c r="F16" i="8" s="1"/>
  <c r="E9" i="8"/>
  <c r="E14" i="8" s="1"/>
  <c r="D9" i="8"/>
  <c r="D16" i="8" s="1"/>
  <c r="C9" i="8"/>
  <c r="M24" i="9"/>
  <c r="L24" i="9"/>
  <c r="K24" i="9"/>
  <c r="P24" i="9" s="1"/>
  <c r="M23" i="9"/>
  <c r="L23" i="9"/>
  <c r="K23" i="9"/>
  <c r="P23" i="9" s="1"/>
  <c r="M22" i="9"/>
  <c r="L22" i="9"/>
  <c r="K22" i="9"/>
  <c r="P22" i="9" s="1"/>
  <c r="M21" i="9"/>
  <c r="L21" i="9"/>
  <c r="K21" i="9"/>
  <c r="M20" i="9"/>
  <c r="L20" i="9"/>
  <c r="K20" i="9"/>
  <c r="P20" i="9" s="1"/>
  <c r="M19" i="9"/>
  <c r="L19" i="9"/>
  <c r="K19" i="9"/>
  <c r="P19" i="9" s="1"/>
  <c r="M18" i="9"/>
  <c r="L18" i="9"/>
  <c r="K18" i="9"/>
  <c r="P18" i="9" s="1"/>
  <c r="M15" i="9"/>
  <c r="L15" i="9"/>
  <c r="K15" i="9"/>
  <c r="M13" i="9"/>
  <c r="L13" i="9"/>
  <c r="K13" i="9"/>
  <c r="M11" i="9"/>
  <c r="L11" i="9"/>
  <c r="K11" i="9"/>
  <c r="M24" i="8"/>
  <c r="L24" i="8"/>
  <c r="K24" i="8"/>
  <c r="N24" i="8" s="1"/>
  <c r="M23" i="8"/>
  <c r="L23" i="8"/>
  <c r="K23" i="8"/>
  <c r="P23" i="8" s="1"/>
  <c r="M22" i="8"/>
  <c r="L22" i="8"/>
  <c r="K22" i="8"/>
  <c r="P22" i="8" s="1"/>
  <c r="M21" i="8"/>
  <c r="L21" i="8"/>
  <c r="K21" i="8"/>
  <c r="P21" i="8" s="1"/>
  <c r="M20" i="8"/>
  <c r="L20" i="8"/>
  <c r="K20" i="8"/>
  <c r="P20" i="8" s="1"/>
  <c r="M19" i="8"/>
  <c r="L19" i="8"/>
  <c r="K19" i="8"/>
  <c r="M18" i="8"/>
  <c r="L18" i="8"/>
  <c r="K18" i="8"/>
  <c r="P18" i="8" s="1"/>
  <c r="M15" i="8"/>
  <c r="L15" i="8"/>
  <c r="K15" i="8"/>
  <c r="M13" i="8"/>
  <c r="L13" i="8"/>
  <c r="K13" i="8"/>
  <c r="N13" i="8" s="1"/>
  <c r="M11" i="8"/>
  <c r="L11" i="8"/>
  <c r="K11" i="8"/>
  <c r="J9" i="7"/>
  <c r="J16" i="7" s="1"/>
  <c r="I9" i="7"/>
  <c r="I16" i="7" s="1"/>
  <c r="H9" i="7"/>
  <c r="H16" i="7" s="1"/>
  <c r="G9" i="7"/>
  <c r="G16" i="7" s="1"/>
  <c r="F9" i="7"/>
  <c r="F16" i="7" s="1"/>
  <c r="E9" i="7"/>
  <c r="E16" i="7" s="1"/>
  <c r="D9" i="7"/>
  <c r="D16" i="7" s="1"/>
  <c r="C9" i="7"/>
  <c r="C16" i="7" s="1"/>
  <c r="M24" i="7"/>
  <c r="L24" i="7"/>
  <c r="K24" i="7"/>
  <c r="P24" i="7" s="1"/>
  <c r="M23" i="7"/>
  <c r="L23" i="7"/>
  <c r="K23" i="7"/>
  <c r="P23" i="7" s="1"/>
  <c r="M22" i="7"/>
  <c r="L22" i="7"/>
  <c r="K22" i="7"/>
  <c r="P22" i="7" s="1"/>
  <c r="M21" i="7"/>
  <c r="L21" i="7"/>
  <c r="K21" i="7"/>
  <c r="M20" i="7"/>
  <c r="L20" i="7"/>
  <c r="K20" i="7"/>
  <c r="P20" i="7" s="1"/>
  <c r="M19" i="7"/>
  <c r="L19" i="7"/>
  <c r="K19" i="7"/>
  <c r="P19" i="7" s="1"/>
  <c r="M18" i="7"/>
  <c r="L18" i="7"/>
  <c r="K18" i="7"/>
  <c r="P18" i="7" s="1"/>
  <c r="M15" i="7"/>
  <c r="L15" i="7"/>
  <c r="K15" i="7"/>
  <c r="M13" i="7"/>
  <c r="L13" i="7"/>
  <c r="K13" i="7"/>
  <c r="M11" i="7"/>
  <c r="L11" i="7"/>
  <c r="K11" i="7"/>
  <c r="M15" i="6"/>
  <c r="J9" i="6"/>
  <c r="J16" i="6" s="1"/>
  <c r="I9" i="6"/>
  <c r="I16" i="6" s="1"/>
  <c r="H9" i="6"/>
  <c r="H16" i="6" s="1"/>
  <c r="G9" i="6"/>
  <c r="G16" i="6" s="1"/>
  <c r="F9" i="6"/>
  <c r="F16" i="6" s="1"/>
  <c r="E9" i="6"/>
  <c r="E16" i="6" s="1"/>
  <c r="D9" i="6"/>
  <c r="D16" i="6" s="1"/>
  <c r="C9" i="6"/>
  <c r="C16" i="6" s="1"/>
  <c r="M24" i="6"/>
  <c r="L24" i="6"/>
  <c r="K24" i="6"/>
  <c r="P24" i="6" s="1"/>
  <c r="M23" i="6"/>
  <c r="L23" i="6"/>
  <c r="K23" i="6"/>
  <c r="M22" i="6"/>
  <c r="L22" i="6"/>
  <c r="K22" i="6"/>
  <c r="P22" i="6" s="1"/>
  <c r="M21" i="6"/>
  <c r="L21" i="6"/>
  <c r="K21" i="6"/>
  <c r="M20" i="6"/>
  <c r="L20" i="6"/>
  <c r="K20" i="6"/>
  <c r="P20" i="6" s="1"/>
  <c r="M19" i="6"/>
  <c r="L19" i="6"/>
  <c r="K19" i="6"/>
  <c r="M18" i="6"/>
  <c r="L18" i="6"/>
  <c r="K18" i="6"/>
  <c r="P18" i="6" s="1"/>
  <c r="L15" i="6"/>
  <c r="K15" i="6"/>
  <c r="M13" i="6"/>
  <c r="L13" i="6"/>
  <c r="K13" i="6"/>
  <c r="M11" i="6"/>
  <c r="L11" i="6"/>
  <c r="K11" i="6"/>
  <c r="M24" i="2"/>
  <c r="L24" i="2"/>
  <c r="N24" i="2" s="1"/>
  <c r="K24" i="2"/>
  <c r="P24" i="2" s="1"/>
  <c r="N23" i="2"/>
  <c r="M23" i="2"/>
  <c r="L23" i="2"/>
  <c r="K23" i="2"/>
  <c r="P23" i="2" s="1"/>
  <c r="N22" i="2"/>
  <c r="M22" i="2"/>
  <c r="L22" i="2"/>
  <c r="K22" i="2"/>
  <c r="P22" i="2" s="1"/>
  <c r="M21" i="2"/>
  <c r="L21" i="2"/>
  <c r="K21" i="2"/>
  <c r="N21" i="2" s="1"/>
  <c r="M20" i="2"/>
  <c r="L20" i="2"/>
  <c r="K20" i="2"/>
  <c r="P20" i="2" s="1"/>
  <c r="N19" i="2"/>
  <c r="M19" i="2"/>
  <c r="L19" i="2"/>
  <c r="K19" i="2"/>
  <c r="P19" i="2" s="1"/>
  <c r="N18" i="2"/>
  <c r="M18" i="2"/>
  <c r="L18" i="2"/>
  <c r="K18" i="2"/>
  <c r="P18" i="2" s="1"/>
  <c r="N16" i="2"/>
  <c r="L16" i="2"/>
  <c r="K16" i="2"/>
  <c r="N15" i="2"/>
  <c r="M15" i="2"/>
  <c r="L15" i="2"/>
  <c r="K15" i="2"/>
  <c r="L14" i="2"/>
  <c r="N14" i="2" s="1"/>
  <c r="K14" i="2"/>
  <c r="M13" i="2"/>
  <c r="L13" i="2"/>
  <c r="K13" i="2"/>
  <c r="N13" i="2" s="1"/>
  <c r="L12" i="2"/>
  <c r="K12" i="2"/>
  <c r="N12" i="2" s="1"/>
  <c r="M11" i="2"/>
  <c r="L11" i="2"/>
  <c r="K11" i="2"/>
  <c r="N11" i="2" s="1"/>
  <c r="L9" i="2"/>
  <c r="K9" i="2"/>
  <c r="N9" i="2" s="1"/>
  <c r="N15" i="6" l="1"/>
  <c r="N21" i="6"/>
  <c r="I14" i="9"/>
  <c r="J14" i="9"/>
  <c r="I12" i="9"/>
  <c r="J12" i="9"/>
  <c r="N18" i="9"/>
  <c r="H14" i="9"/>
  <c r="G14" i="9"/>
  <c r="G12" i="9"/>
  <c r="N11" i="9"/>
  <c r="H12" i="9"/>
  <c r="E14" i="9"/>
  <c r="K9" i="9"/>
  <c r="F14" i="9"/>
  <c r="E12" i="9"/>
  <c r="N15" i="9"/>
  <c r="N21" i="9"/>
  <c r="F12" i="9"/>
  <c r="L9" i="9"/>
  <c r="D14" i="9"/>
  <c r="C12" i="9"/>
  <c r="C16" i="9"/>
  <c r="D12" i="9"/>
  <c r="N22" i="9"/>
  <c r="N23" i="9"/>
  <c r="N13" i="9"/>
  <c r="I14" i="8"/>
  <c r="J14" i="8"/>
  <c r="I12" i="8"/>
  <c r="J12" i="8"/>
  <c r="G14" i="8"/>
  <c r="G12" i="8"/>
  <c r="F14" i="8"/>
  <c r="L9" i="8"/>
  <c r="N9" i="8" s="1"/>
  <c r="E12" i="8"/>
  <c r="E16" i="8"/>
  <c r="N15" i="8"/>
  <c r="F12" i="8"/>
  <c r="C14" i="8"/>
  <c r="C12" i="8"/>
  <c r="C16" i="8"/>
  <c r="K9" i="8"/>
  <c r="D14" i="8"/>
  <c r="N11" i="8"/>
  <c r="N19" i="8"/>
  <c r="D12" i="8"/>
  <c r="N19" i="9"/>
  <c r="N20" i="9"/>
  <c r="N24" i="9"/>
  <c r="P21" i="9"/>
  <c r="N20" i="8"/>
  <c r="N21" i="8"/>
  <c r="P19" i="8"/>
  <c r="P24" i="8"/>
  <c r="N18" i="8"/>
  <c r="N22" i="8"/>
  <c r="N23" i="8"/>
  <c r="I14" i="7"/>
  <c r="J14" i="7"/>
  <c r="I12" i="7"/>
  <c r="J12" i="7"/>
  <c r="G14" i="7"/>
  <c r="H14" i="7"/>
  <c r="G12" i="7"/>
  <c r="H12" i="7"/>
  <c r="E14" i="7"/>
  <c r="F14" i="7"/>
  <c r="N22" i="7"/>
  <c r="E12" i="7"/>
  <c r="N11" i="7"/>
  <c r="N18" i="7"/>
  <c r="F12" i="7"/>
  <c r="C14" i="7"/>
  <c r="D14" i="7"/>
  <c r="N15" i="7"/>
  <c r="C12" i="7"/>
  <c r="N13" i="7"/>
  <c r="N21" i="7"/>
  <c r="D12" i="7"/>
  <c r="P21" i="7"/>
  <c r="P25" i="7" s="1"/>
  <c r="K9" i="7"/>
  <c r="N19" i="7"/>
  <c r="N23" i="7"/>
  <c r="L9" i="7"/>
  <c r="N20" i="7"/>
  <c r="N24" i="7"/>
  <c r="I14" i="6"/>
  <c r="J14" i="6"/>
  <c r="I12" i="6"/>
  <c r="J12" i="6"/>
  <c r="G14" i="6"/>
  <c r="H14" i="6"/>
  <c r="N11" i="6"/>
  <c r="N19" i="6"/>
  <c r="N23" i="6"/>
  <c r="G12" i="6"/>
  <c r="H12" i="6"/>
  <c r="E14" i="6"/>
  <c r="F14" i="6"/>
  <c r="E12" i="6"/>
  <c r="N13" i="6"/>
  <c r="F12" i="6"/>
  <c r="C14" i="6"/>
  <c r="D14" i="6"/>
  <c r="C12" i="6"/>
  <c r="D12" i="6"/>
  <c r="N20" i="6"/>
  <c r="N24" i="6"/>
  <c r="P19" i="6"/>
  <c r="P23" i="6"/>
  <c r="K16" i="6"/>
  <c r="N18" i="6"/>
  <c r="P21" i="6"/>
  <c r="N22" i="6"/>
  <c r="K9" i="6"/>
  <c r="L9" i="6"/>
  <c r="P21" i="2"/>
  <c r="N20" i="2"/>
  <c r="P19" i="4"/>
  <c r="P20" i="4"/>
  <c r="P21" i="4"/>
  <c r="P22" i="4"/>
  <c r="P23" i="4"/>
  <c r="P24" i="4"/>
  <c r="P18" i="4"/>
  <c r="N11" i="4"/>
  <c r="N12" i="4"/>
  <c r="N13" i="4"/>
  <c r="N14" i="4"/>
  <c r="N15" i="4"/>
  <c r="N16" i="4"/>
  <c r="N18" i="4"/>
  <c r="N19" i="4"/>
  <c r="N20" i="4"/>
  <c r="N21" i="4"/>
  <c r="N22" i="4"/>
  <c r="N23" i="4"/>
  <c r="N24" i="4"/>
  <c r="N9" i="4"/>
  <c r="M11" i="4"/>
  <c r="M13" i="4"/>
  <c r="M15" i="4"/>
  <c r="M18" i="4"/>
  <c r="M19" i="4"/>
  <c r="M20" i="4"/>
  <c r="M21" i="4"/>
  <c r="M22" i="4"/>
  <c r="M23" i="4"/>
  <c r="M24" i="4"/>
  <c r="L11" i="4"/>
  <c r="L12" i="4"/>
  <c r="L13" i="4"/>
  <c r="L14" i="4"/>
  <c r="L15" i="4"/>
  <c r="L16" i="4"/>
  <c r="L18" i="4"/>
  <c r="L19" i="4"/>
  <c r="L20" i="4"/>
  <c r="L21" i="4"/>
  <c r="L22" i="4"/>
  <c r="L23" i="4"/>
  <c r="L24" i="4"/>
  <c r="L9" i="4"/>
  <c r="K11" i="4"/>
  <c r="K12" i="4"/>
  <c r="K13" i="4"/>
  <c r="K14" i="4"/>
  <c r="K15" i="4"/>
  <c r="K16" i="4"/>
  <c r="K18" i="4"/>
  <c r="K19" i="4"/>
  <c r="K20" i="4"/>
  <c r="K21" i="4"/>
  <c r="K22" i="4"/>
  <c r="K23" i="4"/>
  <c r="K24" i="4"/>
  <c r="K9" i="4"/>
  <c r="N17" i="1"/>
  <c r="N18" i="1"/>
  <c r="N16" i="1"/>
  <c r="M17" i="1"/>
  <c r="M18" i="1"/>
  <c r="M16" i="1"/>
  <c r="L17" i="1"/>
  <c r="L18" i="1"/>
  <c r="L16" i="1"/>
  <c r="K17" i="1"/>
  <c r="P17" i="1" s="1"/>
  <c r="K18" i="1"/>
  <c r="P18" i="1" s="1"/>
  <c r="K16" i="1"/>
  <c r="P16" i="1" s="1"/>
  <c r="P13" i="3"/>
  <c r="P14" i="3"/>
  <c r="P15" i="3"/>
  <c r="P12" i="3"/>
  <c r="N13" i="3"/>
  <c r="N14" i="3"/>
  <c r="N15" i="3"/>
  <c r="N12" i="3"/>
  <c r="M13" i="3"/>
  <c r="M14" i="3"/>
  <c r="M15" i="3"/>
  <c r="M12" i="3"/>
  <c r="L13" i="3"/>
  <c r="L14" i="3"/>
  <c r="L15" i="3"/>
  <c r="L12" i="3"/>
  <c r="K13" i="3"/>
  <c r="K14" i="3"/>
  <c r="K15" i="3"/>
  <c r="K12" i="3"/>
  <c r="K14" i="7" l="1"/>
  <c r="P25" i="6"/>
  <c r="K14" i="6"/>
  <c r="N9" i="9"/>
  <c r="K16" i="9"/>
  <c r="L16" i="9"/>
  <c r="L14" i="9"/>
  <c r="K14" i="9"/>
  <c r="L12" i="9"/>
  <c r="K12" i="9"/>
  <c r="N12" i="9" s="1"/>
  <c r="K16" i="8"/>
  <c r="L14" i="8"/>
  <c r="L16" i="8"/>
  <c r="L12" i="8"/>
  <c r="K12" i="8"/>
  <c r="K14" i="8"/>
  <c r="N14" i="8" s="1"/>
  <c r="N9" i="7"/>
  <c r="L12" i="7"/>
  <c r="K12" i="7"/>
  <c r="N12" i="7" s="1"/>
  <c r="L16" i="7"/>
  <c r="K16" i="7"/>
  <c r="L14" i="7"/>
  <c r="N14" i="7" s="1"/>
  <c r="N9" i="6"/>
  <c r="L16" i="6"/>
  <c r="N16" i="6" s="1"/>
  <c r="L14" i="6"/>
  <c r="L12" i="6"/>
  <c r="K12" i="6"/>
  <c r="N14" i="6"/>
  <c r="D16" i="2"/>
  <c r="E16" i="2"/>
  <c r="F16" i="2"/>
  <c r="G16" i="2"/>
  <c r="H16" i="2"/>
  <c r="I16" i="2"/>
  <c r="J16" i="2"/>
  <c r="C16" i="2"/>
  <c r="D14" i="2"/>
  <c r="E14" i="2"/>
  <c r="F14" i="2"/>
  <c r="G14" i="2"/>
  <c r="H14" i="2"/>
  <c r="I14" i="2"/>
  <c r="J14" i="2"/>
  <c r="C14" i="2"/>
  <c r="D12" i="2"/>
  <c r="E12" i="2"/>
  <c r="F12" i="2"/>
  <c r="G12" i="2"/>
  <c r="H12" i="2"/>
  <c r="I12" i="2"/>
  <c r="J12" i="2"/>
  <c r="C12" i="2"/>
  <c r="D16" i="4"/>
  <c r="E16" i="4"/>
  <c r="F16" i="4"/>
  <c r="G16" i="4"/>
  <c r="H16" i="4"/>
  <c r="I16" i="4"/>
  <c r="J16" i="4"/>
  <c r="C16" i="4"/>
  <c r="D14" i="4"/>
  <c r="E14" i="4"/>
  <c r="F14" i="4"/>
  <c r="G14" i="4"/>
  <c r="H14" i="4"/>
  <c r="I14" i="4"/>
  <c r="J14" i="4"/>
  <c r="C14" i="4"/>
  <c r="D12" i="4"/>
  <c r="E12" i="4"/>
  <c r="F12" i="4"/>
  <c r="G12" i="4"/>
  <c r="H12" i="4"/>
  <c r="I12" i="4"/>
  <c r="J12" i="4"/>
  <c r="C12" i="4"/>
  <c r="D9" i="2"/>
  <c r="E9" i="2"/>
  <c r="F9" i="2"/>
  <c r="G9" i="2"/>
  <c r="H9" i="2"/>
  <c r="I9" i="2"/>
  <c r="J9" i="2"/>
  <c r="C9" i="2"/>
  <c r="D9" i="4"/>
  <c r="E9" i="4"/>
  <c r="F9" i="4"/>
  <c r="G9" i="4"/>
  <c r="H9" i="4"/>
  <c r="I9" i="4"/>
  <c r="J9" i="4"/>
  <c r="C9" i="4"/>
  <c r="N16" i="9" l="1"/>
  <c r="N14" i="9"/>
  <c r="N16" i="8"/>
  <c r="N12" i="8"/>
  <c r="N16" i="7"/>
  <c r="N12" i="6"/>
</calcChain>
</file>

<file path=xl/sharedStrings.xml><?xml version="1.0" encoding="utf-8"?>
<sst xmlns="http://schemas.openxmlformats.org/spreadsheetml/2006/main" count="579" uniqueCount="189">
  <si>
    <t>Pre-Questionnaire</t>
  </si>
  <si>
    <t>None/Small/Experienced</t>
  </si>
  <si>
    <t>Post-Questionnaire</t>
  </si>
  <si>
    <t>How much experience do you have as a computing professional or researcher?</t>
  </si>
  <si>
    <t>How much experience do you in the field of requirements analysis?</t>
  </si>
  <si>
    <t>Little/Research/Commerical</t>
  </si>
  <si>
    <t>How much experience do you have with agent, role or goal modelling?</t>
  </si>
  <si>
    <t>1…5</t>
  </si>
  <si>
    <t>Basic principles of AOM4STS modelling clear.</t>
  </si>
  <si>
    <t>The visual notations in AOM4STS methodology are clear.</t>
  </si>
  <si>
    <t>Basic knowledge of using AOM4STS software acquired.</t>
  </si>
  <si>
    <t>Which browser have you used to access the online modelling software?</t>
  </si>
  <si>
    <t>Firefox/Explorer/Chrome/Safari/Opera</t>
  </si>
  <si>
    <t>The propagation of roles created in the goal model into the domain model is helpful for the modeller.</t>
  </si>
  <si>
    <t>The propagation of changes made to the roles in the goal model into the domain model helps to reduce the modelling effort.</t>
  </si>
  <si>
    <t>The modelling software supports creation of syntactically correct models by preventing and reporting syntactically wrong connections.</t>
  </si>
  <si>
    <t>The use of coloured connections in the creation of the models by the modelling software helps to improve the readability of the resulting models.</t>
  </si>
  <si>
    <t>Nr.</t>
  </si>
  <si>
    <t>Comm</t>
  </si>
  <si>
    <t>Little</t>
  </si>
  <si>
    <t>None</t>
  </si>
  <si>
    <t>Res.</t>
  </si>
  <si>
    <t>Small</t>
  </si>
  <si>
    <t>Comm.</t>
  </si>
  <si>
    <t>Industry</t>
  </si>
  <si>
    <t>Case 1</t>
  </si>
  <si>
    <t>Case 3</t>
  </si>
  <si>
    <t>Case 2</t>
  </si>
  <si>
    <t>Firefox</t>
  </si>
  <si>
    <t>Case 4</t>
  </si>
  <si>
    <t>Google</t>
  </si>
  <si>
    <t>Explorer</t>
  </si>
  <si>
    <t>Chrome</t>
  </si>
  <si>
    <t>MS Edge</t>
  </si>
  <si>
    <t>Reading the AOM4STS methodology description %</t>
  </si>
  <si>
    <t>Reading and understanding the case study %</t>
  </si>
  <si>
    <t>Modelling the case study %</t>
  </si>
  <si>
    <t>The description of teh case study was clear to me</t>
  </si>
  <si>
    <t>I had no difficulties in modelling the goal model</t>
  </si>
  <si>
    <t>I had no difficulties in modelling the domain model</t>
  </si>
  <si>
    <t>I had enough time for accomplishing the modelling task</t>
  </si>
  <si>
    <t>Goal decomposition was very useful in this task</t>
  </si>
  <si>
    <t>The concept of AOM4STS methodology were detailed enough to model the requirements of the system.</t>
  </si>
  <si>
    <t>The effort of modelling seems too high for an efficient use of the methodology in practice.</t>
  </si>
  <si>
    <t>Person 1</t>
  </si>
  <si>
    <t>Person 2</t>
  </si>
  <si>
    <t>Person 3</t>
  </si>
  <si>
    <t>Person 4</t>
  </si>
  <si>
    <t>Person 5</t>
  </si>
  <si>
    <t>Person 6</t>
  </si>
  <si>
    <t>Person 7</t>
  </si>
  <si>
    <t>Person 8</t>
  </si>
  <si>
    <t>Day 1</t>
  </si>
  <si>
    <t>Day 2</t>
  </si>
  <si>
    <r>
      <t xml:space="preserve">Personalised Emergency System </t>
    </r>
    <r>
      <rPr>
        <i/>
        <sz val="11"/>
        <color theme="1"/>
        <rFont val="Century Schoolbook"/>
        <family val="1"/>
        <charset val="186"/>
      </rPr>
      <t>on Paper</t>
    </r>
  </si>
  <si>
    <r>
      <t xml:space="preserve">Meeting Scheduling System </t>
    </r>
    <r>
      <rPr>
        <i/>
        <sz val="11"/>
        <color theme="1"/>
        <rFont val="Century Schoolbook"/>
        <family val="1"/>
        <charset val="186"/>
      </rPr>
      <t>on Software</t>
    </r>
  </si>
  <si>
    <r>
      <t xml:space="preserve">Personalised Emergency System </t>
    </r>
    <r>
      <rPr>
        <i/>
        <sz val="11"/>
        <color theme="1"/>
        <rFont val="Century Schoolbook"/>
        <family val="1"/>
        <charset val="186"/>
      </rPr>
      <t>on Software</t>
    </r>
  </si>
  <si>
    <r>
      <t xml:space="preserve">Meeting Scheduling System </t>
    </r>
    <r>
      <rPr>
        <i/>
        <sz val="11"/>
        <color theme="1"/>
        <rFont val="Century Schoolbook"/>
        <family val="1"/>
        <charset val="186"/>
      </rPr>
      <t>on Paper</t>
    </r>
  </si>
  <si>
    <t>Mean</t>
  </si>
  <si>
    <t>Variance</t>
  </si>
  <si>
    <t>Mode</t>
  </si>
  <si>
    <t>Median</t>
  </si>
  <si>
    <t>Expected Value</t>
  </si>
  <si>
    <t>Difference from Mean</t>
  </si>
  <si>
    <t>Pre-questionnaire</t>
  </si>
  <si>
    <t>Post-questionnaire</t>
  </si>
  <si>
    <t>Post-modelling questionnaire</t>
  </si>
  <si>
    <t>Time used for the task, in minutes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</si>
  <si>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</si>
  <si>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</si>
  <si>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</si>
  <si>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</si>
  <si>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</si>
  <si>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</si>
  <si>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</si>
  <si>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</si>
  <si>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</si>
  <si>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</si>
  <si>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High-level factors</t>
  </si>
  <si>
    <t>Depedent variables</t>
  </si>
  <si>
    <t>Effort</t>
  </si>
  <si>
    <t>Effort distribution</t>
  </si>
  <si>
    <t>The description of the case study was clear to me</t>
  </si>
  <si>
    <t>Object comprehension</t>
  </si>
  <si>
    <t>Task difficulty</t>
  </si>
  <si>
    <t>Task time required</t>
  </si>
  <si>
    <t>Adequateness for a development task</t>
  </si>
  <si>
    <t>Effectiveness on modelling with colours</t>
  </si>
  <si>
    <t>Effectiveness on information propagation</t>
  </si>
  <si>
    <t>Effectiveness on online modelling</t>
  </si>
  <si>
    <t>Expertise on computing</t>
  </si>
  <si>
    <t>Expertise on requirements analysis</t>
  </si>
  <si>
    <t>How much experience do you have with agent or goal modelling?</t>
  </si>
  <si>
    <t>Expertise on agents</t>
  </si>
  <si>
    <t>Treatment comprehension</t>
  </si>
  <si>
    <t>Effectiveness on consistant modelling</t>
  </si>
  <si>
    <t>a1</t>
  </si>
  <si>
    <t>a3a</t>
  </si>
  <si>
    <t>a3b</t>
  </si>
  <si>
    <t>a3c</t>
  </si>
  <si>
    <t>preTest</t>
  </si>
  <si>
    <t>a4a</t>
  </si>
  <si>
    <t>a7c</t>
  </si>
  <si>
    <t>a7b</t>
  </si>
  <si>
    <t>a7a</t>
  </si>
  <si>
    <t>additional comments</t>
  </si>
  <si>
    <t>a6</t>
  </si>
  <si>
    <t>Effectiveness on requirements engineering</t>
  </si>
  <si>
    <t>Adequateness of modelling concepts</t>
  </si>
  <si>
    <t>HP0: the subject does not significantly understood the used modelling notations/language</t>
  </si>
  <si>
    <t>HP0: there is no difference on the values regading the experiment and obtained results for both treatments</t>
  </si>
  <si>
    <t>a4b</t>
  </si>
  <si>
    <t>Mann-Whitney on Main Factors</t>
  </si>
  <si>
    <t>a5</t>
  </si>
  <si>
    <t>a2</t>
  </si>
  <si>
    <t>(a)</t>
  </si>
  <si>
    <t>(b)</t>
  </si>
  <si>
    <t>(c)</t>
  </si>
  <si>
    <t>a3</t>
  </si>
  <si>
    <t>a4</t>
  </si>
  <si>
    <t>a7</t>
  </si>
  <si>
    <t>Detailed analysis on modelling with software</t>
  </si>
  <si>
    <t>Effectiveness on editing models</t>
  </si>
  <si>
    <t>[q10]</t>
  </si>
  <si>
    <t>[q1]</t>
  </si>
  <si>
    <t>[q2]</t>
  </si>
  <si>
    <t>[q3]</t>
  </si>
  <si>
    <t>[q5]</t>
  </si>
  <si>
    <t>[q6]</t>
  </si>
  <si>
    <t>[q8]</t>
  </si>
  <si>
    <t>[q9]</t>
  </si>
  <si>
    <t>Variables:</t>
  </si>
  <si>
    <t>Q1:</t>
  </si>
  <si>
    <t>(a1)</t>
  </si>
  <si>
    <t>time consumed for modelling</t>
  </si>
  <si>
    <t>(a2)</t>
  </si>
  <si>
    <t>adequateness of the required effort for modelling</t>
  </si>
  <si>
    <t>(a3)</t>
  </si>
  <si>
    <t>effort distribution</t>
  </si>
  <si>
    <t>(a4)</t>
  </si>
  <si>
    <t>difficulty in modelling</t>
  </si>
  <si>
    <t>a1, a2, a3, a4</t>
  </si>
  <si>
    <t>a5, a6, a7</t>
  </si>
  <si>
    <t xml:space="preserve">   a) reading the AOM4STS methodology description</t>
  </si>
  <si>
    <t xml:space="preserve">   b) reading and understanding  the case study</t>
  </si>
  <si>
    <t xml:space="preserve">   c) modelling the case study</t>
  </si>
  <si>
    <t xml:space="preserve">   a) difficulty of creating a goal model</t>
  </si>
  <si>
    <t xml:space="preserve">   b) difficulty of creating a domain model</t>
  </si>
  <si>
    <t>Q2:</t>
  </si>
  <si>
    <t>(a5)</t>
  </si>
  <si>
    <t>(a6)</t>
  </si>
  <si>
    <t>(a7)</t>
  </si>
  <si>
    <t>expressiveness of modelling methodology</t>
  </si>
  <si>
    <t>effectiveness in requirements engineering</t>
  </si>
  <si>
    <t>effectiveness in creating high quality models</t>
  </si>
  <si>
    <t xml:space="preserve">   a)  information propagation</t>
  </si>
  <si>
    <t xml:space="preserve">   b)  consistency checking</t>
  </si>
  <si>
    <t xml:space="preserve">   c)   colour visual variable</t>
  </si>
  <si>
    <t xml:space="preserve">   d)  overall</t>
  </si>
  <si>
    <t>Alt01: the effort of modelling requirements with AOM4STS software is significantly higher than the effort for modelling on paper.</t>
  </si>
  <si>
    <t>NHO1: the effort of modelling requirements with AOM4STS software is not significantly higher than the effort for modelling on paper.</t>
  </si>
  <si>
    <t>NHO2: the effectiveness of modelling with AOM4STS software is not significantly higher than the effectiveness of modelling on paper.</t>
  </si>
  <si>
    <t>Alt02: the effectiveness of modelling with AOM4STS software is significantly higher than the effectiveness of modelling on paper.</t>
  </si>
  <si>
    <t>preq1</t>
  </si>
  <si>
    <t>preq2</t>
  </si>
  <si>
    <t>preq3</t>
  </si>
  <si>
    <t>preq4</t>
  </si>
  <si>
    <t>preq5</t>
  </si>
  <si>
    <t>preq6</t>
  </si>
  <si>
    <t>Postq1</t>
  </si>
  <si>
    <t>postq2</t>
  </si>
  <si>
    <t>Postq2</t>
  </si>
  <si>
    <t>Postq3</t>
  </si>
  <si>
    <t>Postq4</t>
  </si>
  <si>
    <t>Postq5</t>
  </si>
  <si>
    <t>[duration]</t>
  </si>
  <si>
    <t>[postq2]</t>
  </si>
  <si>
    <t>[postq4]</t>
  </si>
  <si>
    <t>[postq5]</t>
  </si>
  <si>
    <t>postq1</t>
  </si>
  <si>
    <t>postq3</t>
  </si>
  <si>
    <t>postq4</t>
  </si>
  <si>
    <t>postq5</t>
  </si>
  <si>
    <t>nr.</t>
  </si>
  <si>
    <t>start time:</t>
  </si>
  <si>
    <t>finish time:</t>
  </si>
  <si>
    <t>duration</t>
  </si>
  <si>
    <t>case study nr.</t>
  </si>
  <si>
    <t>Little/Research/Commercial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</si>
</sst>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&quot;h&quot;\ mm&quot;m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entury Schoolbook"/>
      <family val="1"/>
      <charset val="186"/>
    </font>
    <font>
      <b/>
      <sz val="14"/>
      <color theme="1"/>
      <name val="Century Schoolbook"/>
      <family val="1"/>
      <charset val="186"/>
    </font>
    <font>
      <b/>
      <sz val="11"/>
      <color theme="1"/>
      <name val="Century Schoolbook"/>
      <family val="1"/>
      <charset val="186"/>
    </font>
    <font>
      <i/>
      <sz val="11"/>
      <color theme="1"/>
      <name val="Century Schoolbook"/>
      <family val="1"/>
      <charset val="186"/>
    </font>
    <font>
      <b/>
      <sz val="11"/>
      <color rgb="FF000000"/>
      <name val="Century Schoolbook"/>
      <family val="1"/>
      <charset val="186"/>
    </font>
    <font>
      <sz val="10"/>
      <color rgb="FF000000"/>
      <name val="Century Schoolbook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1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/>
    <xf numFmtId="0" fontId="1" fillId="2" borderId="2" xfId="0" applyFont="1" applyFill="1" applyBorder="1"/>
    <xf numFmtId="0" fontId="1" fillId="2" borderId="1" xfId="0" applyFont="1" applyFill="1" applyBorder="1"/>
    <xf numFmtId="0" fontId="1" fillId="4" borderId="0" xfId="0" applyFont="1" applyFill="1" applyBorder="1"/>
    <xf numFmtId="0" fontId="1" fillId="4" borderId="1" xfId="0" applyFont="1" applyFill="1" applyBorder="1"/>
    <xf numFmtId="0" fontId="1" fillId="5" borderId="2" xfId="0" applyFont="1" applyFill="1" applyBorder="1"/>
    <xf numFmtId="0" fontId="1" fillId="5" borderId="1" xfId="0" applyFont="1" applyFill="1" applyBorder="1"/>
    <xf numFmtId="20" fontId="1" fillId="4" borderId="0" xfId="0" applyNumberFormat="1" applyFont="1" applyFill="1" applyBorder="1"/>
    <xf numFmtId="20" fontId="1" fillId="4" borderId="1" xfId="0" applyNumberFormat="1" applyFont="1" applyFill="1" applyBorder="1"/>
    <xf numFmtId="164" fontId="1" fillId="4" borderId="0" xfId="0" applyNumberFormat="1" applyFont="1" applyFill="1" applyBorder="1"/>
    <xf numFmtId="164" fontId="1" fillId="4" borderId="1" xfId="0" applyNumberFormat="1" applyFont="1" applyFill="1" applyBorder="1"/>
    <xf numFmtId="20" fontId="1" fillId="5" borderId="2" xfId="0" applyNumberFormat="1" applyFont="1" applyFill="1" applyBorder="1"/>
    <xf numFmtId="20" fontId="1" fillId="5" borderId="1" xfId="0" applyNumberFormat="1" applyFont="1" applyFill="1" applyBorder="1"/>
    <xf numFmtId="164" fontId="1" fillId="5" borderId="2" xfId="0" applyNumberFormat="1" applyFont="1" applyFill="1" applyBorder="1"/>
    <xf numFmtId="164" fontId="1" fillId="5" borderId="1" xfId="0" applyNumberFormat="1" applyFont="1" applyFill="1" applyBorder="1"/>
    <xf numFmtId="20" fontId="1" fillId="2" borderId="2" xfId="0" applyNumberFormat="1" applyFont="1" applyFill="1" applyBorder="1"/>
    <xf numFmtId="20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2" borderId="1" xfId="0" applyNumberFormat="1" applyFont="1" applyFill="1" applyBorder="1"/>
    <xf numFmtId="20" fontId="1" fillId="3" borderId="0" xfId="0" applyNumberFormat="1" applyFont="1" applyFill="1"/>
    <xf numFmtId="164" fontId="1" fillId="3" borderId="0" xfId="0" applyNumberFormat="1" applyFont="1" applyFill="1"/>
    <xf numFmtId="0" fontId="1" fillId="0" borderId="0" xfId="0" applyNumberFormat="1" applyFont="1"/>
    <xf numFmtId="2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right"/>
    </xf>
    <xf numFmtId="1" fontId="1" fillId="0" borderId="0" xfId="0" applyNumberFormat="1" applyFont="1"/>
    <xf numFmtId="0" fontId="5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/>
  </sheetViews>
  <sheetFormatPr defaultRowHeight="14.25" x14ac:dyDescent="0.2"/>
  <cols>
    <col min="1" max="1" width="9.140625" style="2"/>
    <col min="2" max="3" width="47.7109375" style="2" bestFit="1" customWidth="1"/>
    <col min="4" max="16384" width="9.140625" style="2"/>
  </cols>
  <sheetData>
    <row r="1" spans="1:3" ht="15.75" thickBot="1" x14ac:dyDescent="0.25">
      <c r="A1" s="7"/>
      <c r="B1" s="8" t="s">
        <v>52</v>
      </c>
      <c r="C1" s="9" t="s">
        <v>53</v>
      </c>
    </row>
    <row r="2" spans="1:3" ht="15" thickTop="1" x14ac:dyDescent="0.2">
      <c r="A2" s="10" t="s">
        <v>25</v>
      </c>
      <c r="B2" s="11" t="s">
        <v>54</v>
      </c>
      <c r="C2" s="12" t="s">
        <v>55</v>
      </c>
    </row>
    <row r="3" spans="1:3" x14ac:dyDescent="0.2">
      <c r="A3" s="13" t="s">
        <v>27</v>
      </c>
      <c r="B3" s="14" t="s">
        <v>55</v>
      </c>
      <c r="C3" s="15" t="s">
        <v>54</v>
      </c>
    </row>
    <row r="4" spans="1:3" x14ac:dyDescent="0.2">
      <c r="A4" s="16" t="s">
        <v>26</v>
      </c>
      <c r="B4" s="17" t="s">
        <v>56</v>
      </c>
      <c r="C4" s="18" t="s">
        <v>57</v>
      </c>
    </row>
    <row r="5" spans="1:3" x14ac:dyDescent="0.2">
      <c r="A5" s="19" t="s">
        <v>29</v>
      </c>
      <c r="B5" s="20" t="s">
        <v>57</v>
      </c>
      <c r="C5" s="21" t="s">
        <v>56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zoomScaleNormal="100" workbookViewId="0">
      <selection activeCell="N20" sqref="N20"/>
    </sheetView>
  </sheetViews>
  <sheetFormatPr defaultRowHeight="14.25" x14ac:dyDescent="0.2"/>
  <cols>
    <col min="1" max="1" width="12.85546875" style="2" customWidth="1"/>
    <col min="2" max="2" width="29.28515625" style="2" customWidth="1"/>
    <col min="3" max="3" width="19.140625" style="2" customWidth="1"/>
    <col min="4" max="4" width="98.85546875" style="2" customWidth="1"/>
    <col min="5" max="5" width="45.28515625" style="2" bestFit="1" customWidth="1"/>
    <col min="6" max="6" width="22.42578125" style="2" bestFit="1" customWidth="1"/>
    <col min="7" max="16384" width="9.140625" style="2"/>
  </cols>
  <sheetData>
    <row r="1" spans="1:6" x14ac:dyDescent="0.2">
      <c r="E1" s="2" t="s">
        <v>78</v>
      </c>
      <c r="F1" s="2" t="s">
        <v>79</v>
      </c>
    </row>
    <row r="2" spans="1:6" x14ac:dyDescent="0.2">
      <c r="A2" s="2" t="s">
        <v>64</v>
      </c>
    </row>
    <row r="3" spans="1:6" x14ac:dyDescent="0.2">
      <c r="A3" s="2" t="s">
        <v>163</v>
      </c>
      <c r="B3" s="3" t="s">
        <v>3</v>
      </c>
      <c r="E3" s="2" t="s">
        <v>90</v>
      </c>
      <c r="F3" s="2" t="s">
        <v>105</v>
      </c>
    </row>
    <row r="4" spans="1:6" x14ac:dyDescent="0.2">
      <c r="A4" s="2" t="s">
        <v>164</v>
      </c>
      <c r="B4" s="3" t="s">
        <v>4</v>
      </c>
      <c r="E4" s="2" t="s">
        <v>91</v>
      </c>
      <c r="F4" s="2" t="s">
        <v>100</v>
      </c>
    </row>
    <row r="5" spans="1:6" x14ac:dyDescent="0.2">
      <c r="A5" s="2" t="s">
        <v>165</v>
      </c>
      <c r="B5" s="3" t="s">
        <v>92</v>
      </c>
      <c r="E5" s="2" t="s">
        <v>93</v>
      </c>
      <c r="F5" s="2" t="s">
        <v>100</v>
      </c>
    </row>
    <row r="6" spans="1:6" x14ac:dyDescent="0.2">
      <c r="A6" s="2" t="s">
        <v>166</v>
      </c>
      <c r="B6" s="3" t="s">
        <v>8</v>
      </c>
      <c r="E6" s="2" t="s">
        <v>94</v>
      </c>
      <c r="F6" s="2" t="s">
        <v>100</v>
      </c>
    </row>
    <row r="7" spans="1:6" x14ac:dyDescent="0.2">
      <c r="A7" s="2" t="s">
        <v>167</v>
      </c>
      <c r="B7" s="3" t="s">
        <v>9</v>
      </c>
      <c r="E7" s="2" t="s">
        <v>94</v>
      </c>
      <c r="F7" s="2" t="s">
        <v>100</v>
      </c>
    </row>
    <row r="8" spans="1:6" x14ac:dyDescent="0.2">
      <c r="A8" s="2" t="s">
        <v>168</v>
      </c>
      <c r="B8" s="3" t="s">
        <v>10</v>
      </c>
      <c r="E8" s="2" t="s">
        <v>94</v>
      </c>
      <c r="F8" s="2" t="s">
        <v>100</v>
      </c>
    </row>
    <row r="10" spans="1:6" x14ac:dyDescent="0.2">
      <c r="A10" s="2" t="s">
        <v>65</v>
      </c>
    </row>
    <row r="11" spans="1:6" x14ac:dyDescent="0.2">
      <c r="A11" s="2" t="s">
        <v>179</v>
      </c>
      <c r="B11" s="1" t="s">
        <v>11</v>
      </c>
      <c r="E11" s="2" t="s">
        <v>89</v>
      </c>
      <c r="F11" s="2" t="s">
        <v>105</v>
      </c>
    </row>
    <row r="12" spans="1:6" x14ac:dyDescent="0.2">
      <c r="A12" s="2" t="s">
        <v>170</v>
      </c>
      <c r="B12" s="1" t="s">
        <v>13</v>
      </c>
      <c r="E12" s="2" t="s">
        <v>88</v>
      </c>
      <c r="F12" s="2" t="s">
        <v>104</v>
      </c>
    </row>
    <row r="13" spans="1:6" x14ac:dyDescent="0.2">
      <c r="A13" s="2" t="s">
        <v>180</v>
      </c>
      <c r="B13" s="3" t="s">
        <v>14</v>
      </c>
      <c r="E13" s="2" t="s">
        <v>122</v>
      </c>
      <c r="F13" s="2" t="s">
        <v>105</v>
      </c>
    </row>
    <row r="14" spans="1:6" x14ac:dyDescent="0.2">
      <c r="A14" s="2" t="s">
        <v>181</v>
      </c>
      <c r="B14" s="3" t="s">
        <v>15</v>
      </c>
      <c r="E14" s="2" t="s">
        <v>95</v>
      </c>
      <c r="F14" s="2" t="s">
        <v>103</v>
      </c>
    </row>
    <row r="15" spans="1:6" x14ac:dyDescent="0.2">
      <c r="A15" s="2" t="s">
        <v>182</v>
      </c>
      <c r="B15" s="3" t="s">
        <v>16</v>
      </c>
      <c r="E15" s="2" t="s">
        <v>87</v>
      </c>
      <c r="F15" s="2" t="s">
        <v>102</v>
      </c>
    </row>
    <row r="17" spans="1:6" x14ac:dyDescent="0.2">
      <c r="A17" s="2" t="s">
        <v>66</v>
      </c>
    </row>
    <row r="18" spans="1:6" x14ac:dyDescent="0.2">
      <c r="A18" s="2" t="s">
        <v>186</v>
      </c>
      <c r="B18" s="3" t="s">
        <v>67</v>
      </c>
      <c r="E18" s="2" t="s">
        <v>80</v>
      </c>
      <c r="F18" s="2" t="s">
        <v>96</v>
      </c>
    </row>
    <row r="19" spans="1:6" x14ac:dyDescent="0.2">
      <c r="A19" s="2" t="s">
        <v>68</v>
      </c>
      <c r="B19" s="3" t="s">
        <v>34</v>
      </c>
      <c r="E19" s="2" t="s">
        <v>81</v>
      </c>
      <c r="F19" s="2" t="s">
        <v>97</v>
      </c>
    </row>
    <row r="20" spans="1:6" x14ac:dyDescent="0.2">
      <c r="A20" s="2" t="s">
        <v>69</v>
      </c>
      <c r="B20" s="3" t="s">
        <v>35</v>
      </c>
      <c r="E20" s="2" t="s">
        <v>81</v>
      </c>
      <c r="F20" s="2" t="s">
        <v>98</v>
      </c>
    </row>
    <row r="21" spans="1:6" x14ac:dyDescent="0.2">
      <c r="A21" s="2" t="s">
        <v>70</v>
      </c>
      <c r="B21" s="3" t="s">
        <v>36</v>
      </c>
      <c r="E21" s="2" t="s">
        <v>81</v>
      </c>
      <c r="F21" s="2" t="s">
        <v>99</v>
      </c>
    </row>
    <row r="22" spans="1:6" x14ac:dyDescent="0.2">
      <c r="A22" s="2" t="s">
        <v>71</v>
      </c>
      <c r="B22" s="3" t="s">
        <v>82</v>
      </c>
      <c r="E22" s="2" t="s">
        <v>83</v>
      </c>
      <c r="F22" s="2" t="s">
        <v>100</v>
      </c>
    </row>
    <row r="23" spans="1:6" x14ac:dyDescent="0.2">
      <c r="A23" s="2" t="s">
        <v>72</v>
      </c>
      <c r="B23" s="3" t="s">
        <v>38</v>
      </c>
      <c r="E23" s="2" t="s">
        <v>84</v>
      </c>
      <c r="F23" s="2" t="s">
        <v>101</v>
      </c>
    </row>
    <row r="24" spans="1:6" x14ac:dyDescent="0.2">
      <c r="A24" s="2" t="s">
        <v>73</v>
      </c>
      <c r="B24" s="1" t="s">
        <v>39</v>
      </c>
      <c r="E24" s="2" t="s">
        <v>84</v>
      </c>
      <c r="F24" s="2" t="s">
        <v>111</v>
      </c>
    </row>
    <row r="25" spans="1:6" x14ac:dyDescent="0.2">
      <c r="A25" s="2" t="s">
        <v>74</v>
      </c>
      <c r="B25" s="1" t="s">
        <v>40</v>
      </c>
      <c r="E25" s="2" t="s">
        <v>85</v>
      </c>
      <c r="F25" s="2" t="s">
        <v>100</v>
      </c>
    </row>
    <row r="26" spans="1:6" x14ac:dyDescent="0.2">
      <c r="A26" s="2" t="s">
        <v>75</v>
      </c>
      <c r="B26" s="1" t="s">
        <v>41</v>
      </c>
      <c r="E26" s="2" t="s">
        <v>108</v>
      </c>
      <c r="F26" s="2" t="s">
        <v>113</v>
      </c>
    </row>
    <row r="27" spans="1:6" x14ac:dyDescent="0.2">
      <c r="A27" s="2" t="s">
        <v>76</v>
      </c>
      <c r="B27" s="1" t="s">
        <v>42</v>
      </c>
      <c r="E27" s="2" t="s">
        <v>107</v>
      </c>
      <c r="F27" s="2" t="s">
        <v>106</v>
      </c>
    </row>
    <row r="28" spans="1:6" x14ac:dyDescent="0.2">
      <c r="A28" s="2" t="s">
        <v>77</v>
      </c>
      <c r="B28" s="2" t="s">
        <v>43</v>
      </c>
      <c r="E28" s="2" t="s">
        <v>86</v>
      </c>
      <c r="F28" s="2" t="s">
        <v>114</v>
      </c>
    </row>
    <row r="30" spans="1:6" x14ac:dyDescent="0.2">
      <c r="A30" s="2" t="s">
        <v>109</v>
      </c>
    </row>
    <row r="31" spans="1:6" x14ac:dyDescent="0.2">
      <c r="A31" s="2" t="s">
        <v>164</v>
      </c>
    </row>
    <row r="32" spans="1:6" x14ac:dyDescent="0.2">
      <c r="A32" s="2" t="s">
        <v>165</v>
      </c>
    </row>
    <row r="33" spans="1:4" x14ac:dyDescent="0.2">
      <c r="A33" s="2" t="s">
        <v>166</v>
      </c>
    </row>
    <row r="34" spans="1:4" x14ac:dyDescent="0.2">
      <c r="A34" s="2" t="s">
        <v>167</v>
      </c>
    </row>
    <row r="36" spans="1:4" x14ac:dyDescent="0.2">
      <c r="A36" s="2" t="s">
        <v>110</v>
      </c>
    </row>
    <row r="37" spans="1:4" x14ac:dyDescent="0.2">
      <c r="A37" s="2" t="s">
        <v>168</v>
      </c>
    </row>
    <row r="38" spans="1:4" x14ac:dyDescent="0.2">
      <c r="A38" s="2" t="s">
        <v>71</v>
      </c>
    </row>
    <row r="39" spans="1:4" x14ac:dyDescent="0.2">
      <c r="A39" s="2" t="s">
        <v>74</v>
      </c>
    </row>
    <row r="41" spans="1:4" x14ac:dyDescent="0.2">
      <c r="A41" s="2" t="s">
        <v>112</v>
      </c>
    </row>
    <row r="42" spans="1:4" x14ac:dyDescent="0.2">
      <c r="A42" s="2" t="s">
        <v>96</v>
      </c>
      <c r="C42" s="2" t="s">
        <v>175</v>
      </c>
      <c r="D42" s="2" t="str">
        <f>A42&amp;B42&amp;C42</f>
        <v>a1[duration]</v>
      </c>
    </row>
    <row r="43" spans="1:4" x14ac:dyDescent="0.2">
      <c r="A43" s="2" t="s">
        <v>114</v>
      </c>
      <c r="C43" s="2" t="s">
        <v>123</v>
      </c>
      <c r="D43" s="2" t="str">
        <f>A43&amp;B43&amp;C43</f>
        <v>a2[q10]</v>
      </c>
    </row>
    <row r="44" spans="1:4" x14ac:dyDescent="0.2">
      <c r="A44" s="2" t="s">
        <v>118</v>
      </c>
      <c r="B44" s="2" t="s">
        <v>115</v>
      </c>
      <c r="C44" s="2" t="s">
        <v>124</v>
      </c>
      <c r="D44" s="2" t="str">
        <f>A44&amp;B44&amp;C44</f>
        <v>a3(a)[q1]</v>
      </c>
    </row>
    <row r="45" spans="1:4" x14ac:dyDescent="0.2">
      <c r="A45" s="2" t="s">
        <v>118</v>
      </c>
      <c r="B45" s="2" t="s">
        <v>116</v>
      </c>
      <c r="C45" s="2" t="s">
        <v>125</v>
      </c>
      <c r="D45" s="2" t="str">
        <f>A45&amp;B45&amp;C45</f>
        <v>a3(b)[q2]</v>
      </c>
    </row>
    <row r="46" spans="1:4" x14ac:dyDescent="0.2">
      <c r="A46" s="2" t="s">
        <v>118</v>
      </c>
      <c r="B46" s="2" t="s">
        <v>117</v>
      </c>
      <c r="C46" s="2" t="s">
        <v>126</v>
      </c>
      <c r="D46" s="2" t="str">
        <f>A46&amp;B46&amp;C46</f>
        <v>a3(c)[q3]</v>
      </c>
    </row>
    <row r="47" spans="1:4" x14ac:dyDescent="0.2">
      <c r="A47" s="2" t="s">
        <v>119</v>
      </c>
      <c r="B47" s="2" t="s">
        <v>115</v>
      </c>
      <c r="C47" s="2" t="s">
        <v>127</v>
      </c>
      <c r="D47" s="2" t="str">
        <f>A47&amp;B47&amp;C47</f>
        <v>a4(a)[q5]</v>
      </c>
    </row>
    <row r="48" spans="1:4" x14ac:dyDescent="0.2">
      <c r="A48" s="2" t="s">
        <v>119</v>
      </c>
      <c r="B48" s="2" t="s">
        <v>116</v>
      </c>
      <c r="C48" s="2" t="s">
        <v>128</v>
      </c>
      <c r="D48" s="2" t="str">
        <f>A48&amp;B48&amp;C48</f>
        <v>a4(b)[q6]</v>
      </c>
    </row>
    <row r="49" spans="1:4" x14ac:dyDescent="0.2">
      <c r="A49" s="2" t="s">
        <v>113</v>
      </c>
      <c r="C49" s="2" t="s">
        <v>129</v>
      </c>
      <c r="D49" s="2" t="str">
        <f>A49&amp;B49&amp;C49</f>
        <v>a5[q8]</v>
      </c>
    </row>
    <row r="50" spans="1:4" x14ac:dyDescent="0.2">
      <c r="A50" s="2" t="s">
        <v>106</v>
      </c>
      <c r="C50" s="2" t="s">
        <v>130</v>
      </c>
      <c r="D50" s="2" t="str">
        <f>A50&amp;B50&amp;C50</f>
        <v>a6[q9]</v>
      </c>
    </row>
    <row r="52" spans="1:4" x14ac:dyDescent="0.2">
      <c r="A52" s="2" t="s">
        <v>121</v>
      </c>
    </row>
    <row r="53" spans="1:4" x14ac:dyDescent="0.2">
      <c r="A53" s="2" t="s">
        <v>120</v>
      </c>
      <c r="B53" s="2" t="s">
        <v>115</v>
      </c>
      <c r="C53" s="2" t="s">
        <v>176</v>
      </c>
      <c r="D53" s="2" t="str">
        <f>A53&amp;B53&amp;C53</f>
        <v>a7(a)[postq2]</v>
      </c>
    </row>
    <row r="54" spans="1:4" x14ac:dyDescent="0.2">
      <c r="A54" s="2" t="s">
        <v>120</v>
      </c>
      <c r="B54" s="2" t="s">
        <v>116</v>
      </c>
      <c r="C54" s="2" t="s">
        <v>177</v>
      </c>
      <c r="D54" s="2" t="str">
        <f>A54&amp;B54&amp;C54</f>
        <v>a7(b)[postq4]</v>
      </c>
    </row>
    <row r="55" spans="1:4" x14ac:dyDescent="0.2">
      <c r="A55" s="2" t="s">
        <v>120</v>
      </c>
      <c r="B55" s="2" t="s">
        <v>117</v>
      </c>
      <c r="C55" s="2" t="s">
        <v>178</v>
      </c>
      <c r="D55" s="2" t="str">
        <f>A55&amp;B55&amp;C55</f>
        <v>a7(c)[postq5]</v>
      </c>
    </row>
    <row r="56" spans="1:4" x14ac:dyDescent="0.2">
      <c r="D56" s="2" t="str">
        <f>A56&amp;B56&amp;C56</f>
        <v/>
      </c>
    </row>
    <row r="57" spans="1:4" ht="15" x14ac:dyDescent="0.25">
      <c r="A57" s="48" t="s">
        <v>160</v>
      </c>
      <c r="B57" s="49"/>
    </row>
    <row r="58" spans="1:4" x14ac:dyDescent="0.2">
      <c r="A58" s="50" t="s">
        <v>159</v>
      </c>
      <c r="B58" s="49"/>
    </row>
    <row r="59" spans="1:4" x14ac:dyDescent="0.2">
      <c r="A59" s="46" t="s">
        <v>131</v>
      </c>
      <c r="B59" s="50" t="s">
        <v>141</v>
      </c>
    </row>
    <row r="60" spans="1:4" x14ac:dyDescent="0.2">
      <c r="A60" s="50"/>
      <c r="B60" s="49"/>
    </row>
    <row r="61" spans="1:4" ht="15" x14ac:dyDescent="0.25">
      <c r="A61" s="48" t="s">
        <v>161</v>
      </c>
      <c r="B61" s="49"/>
    </row>
    <row r="62" spans="1:4" x14ac:dyDescent="0.2">
      <c r="A62" s="50" t="s">
        <v>162</v>
      </c>
      <c r="B62" s="49"/>
    </row>
    <row r="63" spans="1:4" x14ac:dyDescent="0.2">
      <c r="A63" s="46" t="s">
        <v>131</v>
      </c>
      <c r="B63" s="50" t="s">
        <v>142</v>
      </c>
    </row>
    <row r="64" spans="1:4" x14ac:dyDescent="0.2">
      <c r="A64" s="46"/>
      <c r="B64" s="50"/>
    </row>
    <row r="65" spans="1:3" x14ac:dyDescent="0.2">
      <c r="A65" s="51" t="s">
        <v>132</v>
      </c>
      <c r="B65" s="49"/>
    </row>
    <row r="66" spans="1:3" x14ac:dyDescent="0.2">
      <c r="A66" s="51"/>
      <c r="B66" s="49" t="s">
        <v>133</v>
      </c>
      <c r="C66" s="2" t="s">
        <v>134</v>
      </c>
    </row>
    <row r="67" spans="1:3" x14ac:dyDescent="0.2">
      <c r="A67" s="51"/>
      <c r="B67" s="49" t="s">
        <v>135</v>
      </c>
      <c r="C67" s="2" t="s">
        <v>136</v>
      </c>
    </row>
    <row r="68" spans="1:3" x14ac:dyDescent="0.2">
      <c r="A68" s="51"/>
      <c r="B68" s="49" t="s">
        <v>137</v>
      </c>
      <c r="C68" s="2" t="s">
        <v>138</v>
      </c>
    </row>
    <row r="69" spans="1:3" x14ac:dyDescent="0.2">
      <c r="A69" s="51"/>
      <c r="B69" s="49"/>
      <c r="C69" s="2" t="s">
        <v>143</v>
      </c>
    </row>
    <row r="70" spans="1:3" x14ac:dyDescent="0.2">
      <c r="A70" s="51"/>
      <c r="B70" s="49"/>
      <c r="C70" s="2" t="s">
        <v>144</v>
      </c>
    </row>
    <row r="71" spans="1:3" x14ac:dyDescent="0.2">
      <c r="A71" s="51"/>
      <c r="B71" s="49"/>
      <c r="C71" s="2" t="s">
        <v>145</v>
      </c>
    </row>
    <row r="72" spans="1:3" x14ac:dyDescent="0.2">
      <c r="A72" s="51"/>
      <c r="B72" s="49" t="s">
        <v>139</v>
      </c>
      <c r="C72" s="2" t="s">
        <v>140</v>
      </c>
    </row>
    <row r="73" spans="1:3" x14ac:dyDescent="0.2">
      <c r="A73" s="51"/>
      <c r="B73" s="49"/>
      <c r="C73" s="2" t="s">
        <v>146</v>
      </c>
    </row>
    <row r="74" spans="1:3" x14ac:dyDescent="0.2">
      <c r="A74" s="51"/>
      <c r="B74" s="49"/>
      <c r="C74" s="2" t="s">
        <v>147</v>
      </c>
    </row>
    <row r="76" spans="1:3" x14ac:dyDescent="0.2">
      <c r="A76" s="51" t="s">
        <v>148</v>
      </c>
      <c r="B76" s="49"/>
    </row>
    <row r="77" spans="1:3" x14ac:dyDescent="0.2">
      <c r="A77" s="51"/>
      <c r="B77" s="49" t="s">
        <v>149</v>
      </c>
      <c r="C77" s="2" t="s">
        <v>152</v>
      </c>
    </row>
    <row r="78" spans="1:3" x14ac:dyDescent="0.2">
      <c r="A78" s="51"/>
      <c r="B78" s="49" t="s">
        <v>150</v>
      </c>
      <c r="C78" s="2" t="s">
        <v>153</v>
      </c>
    </row>
    <row r="79" spans="1:3" x14ac:dyDescent="0.2">
      <c r="A79" s="51"/>
      <c r="B79" s="49" t="s">
        <v>151</v>
      </c>
      <c r="C79" s="2" t="s">
        <v>154</v>
      </c>
    </row>
    <row r="80" spans="1:3" x14ac:dyDescent="0.2">
      <c r="C80" s="2" t="s">
        <v>155</v>
      </c>
    </row>
    <row r="81" spans="3:3" x14ac:dyDescent="0.2">
      <c r="C81" s="2" t="s">
        <v>156</v>
      </c>
    </row>
    <row r="82" spans="3:3" x14ac:dyDescent="0.2">
      <c r="C82" s="2" t="s">
        <v>157</v>
      </c>
    </row>
    <row r="83" spans="3:3" x14ac:dyDescent="0.2">
      <c r="C83" s="2" t="s">
        <v>158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18"/>
  <sheetViews>
    <sheetView zoomScaleNormal="100" workbookViewId="0">
      <selection activeCell="Q58" sqref="Q58"/>
    </sheetView>
  </sheetViews>
  <sheetFormatPr defaultRowHeight="14.25" x14ac:dyDescent="0.2"/>
  <cols>
    <col min="1" max="1" width="79.140625" style="3" customWidth="1"/>
    <col min="2" max="2" width="17.42578125" style="2" customWidth="1"/>
    <col min="3" max="10" width="9.7109375" style="2" bestFit="1" customWidth="1"/>
    <col min="11" max="12" width="10" style="2" bestFit="1" customWidth="1"/>
    <col min="13" max="13" width="9.140625" style="2"/>
    <col min="14" max="14" width="10" style="2" bestFit="1" customWidth="1"/>
    <col min="15" max="15" width="9.140625" style="2"/>
    <col min="16" max="16" width="11.140625" style="2" customWidth="1"/>
    <col min="17" max="16384" width="9.140625" style="2"/>
  </cols>
  <sheetData>
    <row r="4" spans="1:16" x14ac:dyDescent="0.2">
      <c r="B4" s="2" t="s">
        <v>17</v>
      </c>
      <c r="C4" s="25" t="s">
        <v>44</v>
      </c>
      <c r="D4" s="26" t="s">
        <v>45</v>
      </c>
      <c r="E4" s="27" t="s">
        <v>46</v>
      </c>
      <c r="F4" s="28" t="s">
        <v>47</v>
      </c>
      <c r="G4" s="23" t="s">
        <v>48</v>
      </c>
      <c r="H4" s="24" t="s">
        <v>49</v>
      </c>
      <c r="I4" s="22" t="s">
        <v>50</v>
      </c>
      <c r="J4" s="22" t="s">
        <v>51</v>
      </c>
      <c r="K4" s="2" t="s">
        <v>58</v>
      </c>
      <c r="L4" s="2" t="s">
        <v>59</v>
      </c>
      <c r="M4" s="2" t="s">
        <v>60</v>
      </c>
      <c r="N4" s="2" t="s">
        <v>61</v>
      </c>
      <c r="O4" s="2" t="s">
        <v>62</v>
      </c>
      <c r="P4" s="2" t="s">
        <v>63</v>
      </c>
    </row>
    <row r="5" spans="1:16" x14ac:dyDescent="0.2">
      <c r="C5" s="25" t="s">
        <v>25</v>
      </c>
      <c r="D5" s="26" t="s">
        <v>25</v>
      </c>
      <c r="E5" s="27" t="s">
        <v>27</v>
      </c>
      <c r="F5" s="28" t="s">
        <v>27</v>
      </c>
      <c r="G5" s="23" t="s">
        <v>26</v>
      </c>
      <c r="H5" s="24" t="s">
        <v>26</v>
      </c>
      <c r="I5" s="22" t="s">
        <v>29</v>
      </c>
      <c r="J5" s="22" t="s">
        <v>29</v>
      </c>
    </row>
    <row r="6" spans="1:16" ht="18.75" x14ac:dyDescent="0.3">
      <c r="A6" s="4" t="s">
        <v>0</v>
      </c>
      <c r="C6" s="25"/>
      <c r="D6" s="26"/>
      <c r="E6" s="27"/>
      <c r="F6" s="28"/>
      <c r="G6" s="23"/>
      <c r="H6" s="24"/>
      <c r="I6" s="22"/>
      <c r="J6" s="22"/>
    </row>
    <row r="7" spans="1:16" x14ac:dyDescent="0.2">
      <c r="C7" s="25"/>
      <c r="D7" s="26"/>
      <c r="E7" s="27"/>
      <c r="F7" s="28"/>
      <c r="G7" s="23"/>
      <c r="H7" s="24"/>
      <c r="I7" s="22"/>
      <c r="J7" s="22"/>
    </row>
    <row r="8" spans="1:16" x14ac:dyDescent="0.2">
      <c r="A8" s="3" t="s">
        <v>3</v>
      </c>
      <c r="B8" s="2" t="s">
        <v>163</v>
      </c>
      <c r="C8" s="25" t="s">
        <v>21</v>
      </c>
      <c r="D8" s="26" t="s">
        <v>19</v>
      </c>
      <c r="E8" s="27" t="s">
        <v>19</v>
      </c>
      <c r="F8" s="28" t="s">
        <v>19</v>
      </c>
      <c r="G8" s="23" t="s">
        <v>18</v>
      </c>
      <c r="H8" s="24" t="s">
        <v>23</v>
      </c>
      <c r="I8" s="22" t="s">
        <v>19</v>
      </c>
      <c r="J8" s="22" t="s">
        <v>23</v>
      </c>
    </row>
    <row r="9" spans="1:16" x14ac:dyDescent="0.2">
      <c r="A9" s="3" t="s">
        <v>188</v>
      </c>
      <c r="C9" s="25"/>
      <c r="D9" s="26"/>
      <c r="E9" s="27"/>
      <c r="F9" s="28"/>
      <c r="G9" s="23"/>
      <c r="H9" s="24"/>
      <c r="I9" s="22"/>
      <c r="J9" s="22"/>
    </row>
    <row r="10" spans="1:16" x14ac:dyDescent="0.2">
      <c r="A10" s="3" t="s">
        <v>4</v>
      </c>
      <c r="B10" s="2" t="s">
        <v>164</v>
      </c>
      <c r="C10" s="25" t="s">
        <v>19</v>
      </c>
      <c r="D10" s="26" t="s">
        <v>19</v>
      </c>
      <c r="E10" s="27" t="s">
        <v>19</v>
      </c>
      <c r="F10" s="28" t="s">
        <v>19</v>
      </c>
      <c r="G10" s="23" t="s">
        <v>19</v>
      </c>
      <c r="H10" s="24" t="s">
        <v>24</v>
      </c>
      <c r="I10" s="22" t="s">
        <v>19</v>
      </c>
      <c r="J10" s="22" t="s">
        <v>24</v>
      </c>
    </row>
    <row r="11" spans="1:16" x14ac:dyDescent="0.2">
      <c r="A11" s="3" t="s">
        <v>5</v>
      </c>
      <c r="C11" s="25"/>
      <c r="D11" s="26"/>
      <c r="E11" s="27"/>
      <c r="F11" s="28"/>
      <c r="G11" s="23"/>
      <c r="H11" s="24"/>
      <c r="I11" s="22"/>
      <c r="J11" s="22"/>
    </row>
    <row r="12" spans="1:16" x14ac:dyDescent="0.2">
      <c r="A12" s="3" t="s">
        <v>6</v>
      </c>
      <c r="B12" s="2" t="s">
        <v>165</v>
      </c>
      <c r="C12" s="25" t="s">
        <v>20</v>
      </c>
      <c r="D12" s="26" t="s">
        <v>22</v>
      </c>
      <c r="E12" s="27" t="s">
        <v>20</v>
      </c>
      <c r="F12" s="28" t="s">
        <v>22</v>
      </c>
      <c r="G12" s="23" t="s">
        <v>20</v>
      </c>
      <c r="H12" s="24" t="s">
        <v>20</v>
      </c>
      <c r="I12" s="22" t="s">
        <v>20</v>
      </c>
      <c r="J12" s="22" t="s">
        <v>20</v>
      </c>
    </row>
    <row r="13" spans="1:16" x14ac:dyDescent="0.2">
      <c r="A13" s="3" t="s">
        <v>1</v>
      </c>
      <c r="C13" s="25"/>
      <c r="D13" s="26"/>
      <c r="E13" s="27"/>
      <c r="F13" s="28"/>
      <c r="G13" s="23"/>
      <c r="H13" s="24"/>
      <c r="I13" s="22"/>
      <c r="J13" s="22"/>
    </row>
    <row r="14" spans="1:16" x14ac:dyDescent="0.2">
      <c r="C14" s="25"/>
      <c r="D14" s="26"/>
      <c r="E14" s="27"/>
      <c r="F14" s="28"/>
      <c r="G14" s="23"/>
      <c r="H14" s="24"/>
      <c r="I14" s="22"/>
      <c r="J14" s="22"/>
    </row>
    <row r="15" spans="1:16" x14ac:dyDescent="0.2">
      <c r="A15" s="3" t="s">
        <v>7</v>
      </c>
      <c r="C15" s="25"/>
      <c r="D15" s="26"/>
      <c r="E15" s="27"/>
      <c r="F15" s="28"/>
      <c r="G15" s="23"/>
      <c r="H15" s="24"/>
      <c r="I15" s="22"/>
      <c r="J15" s="22"/>
    </row>
    <row r="16" spans="1:16" x14ac:dyDescent="0.2">
      <c r="A16" s="3" t="s">
        <v>8</v>
      </c>
      <c r="B16" s="2" t="s">
        <v>166</v>
      </c>
      <c r="C16" s="25">
        <v>5</v>
      </c>
      <c r="D16" s="26">
        <v>5</v>
      </c>
      <c r="E16" s="27">
        <v>4</v>
      </c>
      <c r="F16" s="28">
        <v>5</v>
      </c>
      <c r="G16" s="23">
        <v>4</v>
      </c>
      <c r="H16" s="24">
        <v>5</v>
      </c>
      <c r="I16" s="22">
        <v>3</v>
      </c>
      <c r="J16" s="22">
        <v>5</v>
      </c>
      <c r="K16" s="2">
        <f>AVERAGE(C16:J16)</f>
        <v>4.5</v>
      </c>
      <c r="L16" s="2">
        <f>AVEDEV(C16:J16)</f>
        <v>0.625</v>
      </c>
      <c r="M16" s="2">
        <f>_xlfn.MODE.SNGL(C16:J16)</f>
        <v>5</v>
      </c>
      <c r="N16" s="2">
        <f>MEDIAN(C16:J16)</f>
        <v>5</v>
      </c>
      <c r="O16" s="2">
        <v>5</v>
      </c>
      <c r="P16" s="2">
        <f>ABS(O16-K16)</f>
        <v>0.5</v>
      </c>
    </row>
    <row r="17" spans="1:16" x14ac:dyDescent="0.2">
      <c r="A17" s="3" t="s">
        <v>9</v>
      </c>
      <c r="B17" s="2" t="s">
        <v>167</v>
      </c>
      <c r="C17" s="25">
        <v>5</v>
      </c>
      <c r="D17" s="26">
        <v>5</v>
      </c>
      <c r="E17" s="27">
        <v>4</v>
      </c>
      <c r="F17" s="28">
        <v>5</v>
      </c>
      <c r="G17" s="23">
        <v>5</v>
      </c>
      <c r="H17" s="24">
        <v>5</v>
      </c>
      <c r="I17" s="22">
        <v>3</v>
      </c>
      <c r="J17" s="22">
        <v>5</v>
      </c>
      <c r="K17" s="2">
        <f t="shared" ref="K17:K18" si="0">AVERAGE(C17:J17)</f>
        <v>4.625</v>
      </c>
      <c r="L17" s="2">
        <f t="shared" ref="L17:L18" si="1">AVEDEV(C17:J17)</f>
        <v>0.5625</v>
      </c>
      <c r="M17" s="2">
        <f t="shared" ref="M17:M18" si="2">_xlfn.MODE.SNGL(C17:J17)</f>
        <v>5</v>
      </c>
      <c r="N17" s="2">
        <f t="shared" ref="N17:N18" si="3">MEDIAN(C17:J17)</f>
        <v>5</v>
      </c>
      <c r="O17" s="2">
        <v>5</v>
      </c>
      <c r="P17" s="2">
        <f t="shared" ref="P17:P18" si="4">ABS(O17-K17)</f>
        <v>0.375</v>
      </c>
    </row>
    <row r="18" spans="1:16" x14ac:dyDescent="0.2">
      <c r="A18" s="3" t="s">
        <v>10</v>
      </c>
      <c r="B18" s="2" t="s">
        <v>168</v>
      </c>
      <c r="C18" s="25">
        <v>5</v>
      </c>
      <c r="D18" s="26">
        <v>4</v>
      </c>
      <c r="E18" s="27">
        <v>4</v>
      </c>
      <c r="F18" s="28">
        <v>5</v>
      </c>
      <c r="G18" s="23">
        <v>5</v>
      </c>
      <c r="H18" s="24">
        <v>5</v>
      </c>
      <c r="I18" s="22">
        <v>3</v>
      </c>
      <c r="J18" s="22">
        <v>5</v>
      </c>
      <c r="K18" s="2">
        <f t="shared" si="0"/>
        <v>4.5</v>
      </c>
      <c r="L18" s="2">
        <f t="shared" si="1"/>
        <v>0.625</v>
      </c>
      <c r="M18" s="2">
        <f t="shared" si="2"/>
        <v>5</v>
      </c>
      <c r="N18" s="2">
        <f t="shared" si="3"/>
        <v>5</v>
      </c>
      <c r="O18" s="2">
        <v>5</v>
      </c>
      <c r="P18" s="2">
        <f t="shared" si="4"/>
        <v>0.5</v>
      </c>
    </row>
  </sheetData>
  <pageMargins left="0.7" right="0.7" top="0.75" bottom="0.75" header="0.3" footer="0.3"/>
  <pageSetup orientation="portrait" r:id="rId1"/>
  <ignoredErrors>
    <ignoredError sqref="K16:N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zoomScaleNormal="100" workbookViewId="0">
      <selection activeCell="B14" sqref="B14"/>
    </sheetView>
  </sheetViews>
  <sheetFormatPr defaultRowHeight="15" x14ac:dyDescent="0.25"/>
  <cols>
    <col min="1" max="1" width="140" customWidth="1"/>
    <col min="3" max="4" width="9.7109375" bestFit="1" customWidth="1"/>
    <col min="5" max="5" width="10" bestFit="1" customWidth="1"/>
    <col min="6" max="9" width="9.7109375" bestFit="1" customWidth="1"/>
    <col min="10" max="10" width="10" bestFit="1" customWidth="1"/>
    <col min="15" max="15" width="17" bestFit="1" customWidth="1"/>
    <col min="16" max="16" width="10.85546875" customWidth="1"/>
  </cols>
  <sheetData>
    <row r="1" spans="1:16" s="2" customFormat="1" ht="14.25" x14ac:dyDescent="0.2">
      <c r="A1" s="3"/>
    </row>
    <row r="2" spans="1:16" s="2" customFormat="1" ht="14.25" x14ac:dyDescent="0.2">
      <c r="A2" s="3"/>
    </row>
    <row r="3" spans="1:16" s="2" customFormat="1" ht="14.25" x14ac:dyDescent="0.2">
      <c r="A3" s="3"/>
    </row>
    <row r="4" spans="1:16" s="2" customFormat="1" ht="14.25" x14ac:dyDescent="0.2">
      <c r="A4" s="3"/>
      <c r="B4" s="2" t="s">
        <v>17</v>
      </c>
      <c r="C4" s="25" t="s">
        <v>44</v>
      </c>
      <c r="D4" s="26" t="s">
        <v>45</v>
      </c>
      <c r="E4" s="27" t="s">
        <v>46</v>
      </c>
      <c r="F4" s="28" t="s">
        <v>47</v>
      </c>
      <c r="G4" s="23" t="s">
        <v>48</v>
      </c>
      <c r="H4" s="24" t="s">
        <v>49</v>
      </c>
      <c r="I4" s="22" t="s">
        <v>50</v>
      </c>
      <c r="J4" s="22" t="s">
        <v>51</v>
      </c>
      <c r="K4" s="2" t="s">
        <v>58</v>
      </c>
      <c r="L4" s="2" t="s">
        <v>59</v>
      </c>
      <c r="M4" s="2" t="s">
        <v>60</v>
      </c>
      <c r="N4" s="2" t="s">
        <v>61</v>
      </c>
      <c r="O4" s="2" t="s">
        <v>62</v>
      </c>
      <c r="P4" s="2" t="s">
        <v>63</v>
      </c>
    </row>
    <row r="5" spans="1:16" s="2" customFormat="1" ht="14.25" x14ac:dyDescent="0.2">
      <c r="A5" s="3"/>
      <c r="C5" s="25" t="s">
        <v>25</v>
      </c>
      <c r="D5" s="26" t="s">
        <v>25</v>
      </c>
      <c r="E5" s="27" t="s">
        <v>27</v>
      </c>
      <c r="F5" s="28" t="s">
        <v>27</v>
      </c>
      <c r="G5" s="23" t="s">
        <v>26</v>
      </c>
      <c r="H5" s="24" t="s">
        <v>26</v>
      </c>
      <c r="I5" s="22" t="s">
        <v>29</v>
      </c>
      <c r="J5" s="22" t="s">
        <v>29</v>
      </c>
    </row>
    <row r="6" spans="1:16" s="2" customFormat="1" ht="18.75" x14ac:dyDescent="0.3">
      <c r="A6" s="4" t="s">
        <v>2</v>
      </c>
      <c r="C6" s="25"/>
      <c r="D6" s="26"/>
      <c r="E6" s="27"/>
      <c r="F6" s="28"/>
      <c r="G6" s="23"/>
      <c r="H6" s="24"/>
      <c r="I6" s="22"/>
      <c r="J6" s="22"/>
    </row>
    <row r="7" spans="1:16" s="2" customFormat="1" ht="14.25" x14ac:dyDescent="0.2">
      <c r="A7" s="3"/>
      <c r="C7" s="25"/>
      <c r="D7" s="26"/>
      <c r="E7" s="27"/>
      <c r="F7" s="28"/>
      <c r="G7" s="23"/>
      <c r="H7" s="24"/>
      <c r="I7" s="22"/>
      <c r="J7" s="22"/>
    </row>
    <row r="8" spans="1:16" s="2" customFormat="1" ht="14.25" x14ac:dyDescent="0.2">
      <c r="A8" s="1" t="s">
        <v>11</v>
      </c>
      <c r="B8" s="2" t="s">
        <v>169</v>
      </c>
      <c r="C8" s="25" t="s">
        <v>32</v>
      </c>
      <c r="D8" s="26" t="s">
        <v>32</v>
      </c>
      <c r="E8" s="27" t="s">
        <v>31</v>
      </c>
      <c r="F8" s="28" t="s">
        <v>32</v>
      </c>
      <c r="G8" s="23" t="s">
        <v>30</v>
      </c>
      <c r="H8" s="24" t="s">
        <v>28</v>
      </c>
      <c r="I8" s="22" t="s">
        <v>32</v>
      </c>
      <c r="J8" s="22" t="s">
        <v>33</v>
      </c>
    </row>
    <row r="9" spans="1:16" s="2" customFormat="1" ht="14.25" x14ac:dyDescent="0.2">
      <c r="A9" s="3" t="s">
        <v>12</v>
      </c>
      <c r="C9" s="25"/>
      <c r="D9" s="26"/>
      <c r="E9" s="27"/>
      <c r="F9" s="28"/>
      <c r="G9" s="23"/>
      <c r="H9" s="24"/>
      <c r="I9" s="22"/>
      <c r="J9" s="22"/>
    </row>
    <row r="10" spans="1:16" s="2" customFormat="1" ht="14.25" x14ac:dyDescent="0.2">
      <c r="A10" s="3"/>
      <c r="C10" s="25"/>
      <c r="D10" s="26"/>
      <c r="E10" s="27"/>
      <c r="F10" s="28"/>
      <c r="G10" s="23"/>
      <c r="H10" s="24"/>
      <c r="I10" s="22"/>
      <c r="J10" s="22"/>
    </row>
    <row r="11" spans="1:16" s="2" customFormat="1" ht="14.25" x14ac:dyDescent="0.2">
      <c r="A11" s="3" t="s">
        <v>7</v>
      </c>
      <c r="C11" s="25"/>
      <c r="D11" s="26"/>
      <c r="E11" s="27"/>
      <c r="F11" s="28"/>
      <c r="G11" s="23"/>
      <c r="H11" s="24"/>
      <c r="I11" s="22"/>
      <c r="J11" s="22"/>
    </row>
    <row r="12" spans="1:16" s="2" customFormat="1" ht="14.25" x14ac:dyDescent="0.2">
      <c r="A12" s="1" t="s">
        <v>13</v>
      </c>
      <c r="B12" s="2" t="s">
        <v>171</v>
      </c>
      <c r="C12" s="25">
        <v>4</v>
      </c>
      <c r="D12" s="26">
        <v>5</v>
      </c>
      <c r="E12" s="27">
        <v>5</v>
      </c>
      <c r="F12" s="28">
        <v>5</v>
      </c>
      <c r="G12" s="23">
        <v>5</v>
      </c>
      <c r="H12" s="24">
        <v>4</v>
      </c>
      <c r="I12" s="22">
        <v>4</v>
      </c>
      <c r="J12" s="22">
        <v>3</v>
      </c>
      <c r="K12" s="2">
        <f>AVERAGE(C12:J12)</f>
        <v>4.375</v>
      </c>
      <c r="L12" s="2">
        <f>AVEDEV(C12:J12)</f>
        <v>0.625</v>
      </c>
      <c r="M12" s="2">
        <f>_xlfn.MODE.SNGL(C12:J12)</f>
        <v>5</v>
      </c>
      <c r="N12" s="2">
        <f>MEDIAN(C12:J12)</f>
        <v>4.5</v>
      </c>
      <c r="O12" s="2">
        <v>5</v>
      </c>
      <c r="P12" s="2">
        <f>ABS(O12-K12)</f>
        <v>0.625</v>
      </c>
    </row>
    <row r="13" spans="1:16" s="2" customFormat="1" ht="14.25" x14ac:dyDescent="0.2">
      <c r="A13" s="3" t="s">
        <v>14</v>
      </c>
      <c r="B13" s="2" t="s">
        <v>172</v>
      </c>
      <c r="C13" s="25">
        <v>5</v>
      </c>
      <c r="D13" s="26">
        <v>3</v>
      </c>
      <c r="E13" s="27">
        <v>5</v>
      </c>
      <c r="F13" s="28">
        <v>5</v>
      </c>
      <c r="G13" s="23">
        <v>4</v>
      </c>
      <c r="H13" s="24">
        <v>4</v>
      </c>
      <c r="I13" s="22">
        <v>4</v>
      </c>
      <c r="J13" s="22">
        <v>4</v>
      </c>
      <c r="K13" s="2">
        <f t="shared" ref="K13:K15" si="0">AVERAGE(C13:J13)</f>
        <v>4.25</v>
      </c>
      <c r="L13" s="2">
        <f t="shared" ref="L13:L15" si="1">AVEDEV(C13:J13)</f>
        <v>0.5625</v>
      </c>
      <c r="M13" s="2">
        <f t="shared" ref="M13:M15" si="2">_xlfn.MODE.SNGL(C13:J13)</f>
        <v>4</v>
      </c>
      <c r="N13" s="2">
        <f t="shared" ref="N13:N15" si="3">MEDIAN(C13:J13)</f>
        <v>4</v>
      </c>
      <c r="O13" s="2">
        <v>5</v>
      </c>
      <c r="P13" s="2">
        <f t="shared" ref="P13:P15" si="4">ABS(O13-K13)</f>
        <v>0.75</v>
      </c>
    </row>
    <row r="14" spans="1:16" s="2" customFormat="1" ht="14.25" x14ac:dyDescent="0.2">
      <c r="A14" s="3" t="s">
        <v>15</v>
      </c>
      <c r="B14" s="2" t="s">
        <v>173</v>
      </c>
      <c r="C14" s="25">
        <v>5</v>
      </c>
      <c r="D14" s="26">
        <v>4</v>
      </c>
      <c r="E14" s="27">
        <v>3</v>
      </c>
      <c r="F14" s="28">
        <v>5</v>
      </c>
      <c r="G14" s="23">
        <v>5</v>
      </c>
      <c r="H14" s="24">
        <v>4</v>
      </c>
      <c r="I14" s="22">
        <v>5</v>
      </c>
      <c r="J14" s="22">
        <v>4</v>
      </c>
      <c r="K14" s="2">
        <f t="shared" si="0"/>
        <v>4.375</v>
      </c>
      <c r="L14" s="2">
        <f t="shared" si="1"/>
        <v>0.625</v>
      </c>
      <c r="M14" s="2">
        <f t="shared" si="2"/>
        <v>5</v>
      </c>
      <c r="N14" s="2">
        <f t="shared" si="3"/>
        <v>4.5</v>
      </c>
      <c r="O14" s="2">
        <v>5</v>
      </c>
      <c r="P14" s="2">
        <f t="shared" si="4"/>
        <v>0.625</v>
      </c>
    </row>
    <row r="15" spans="1:16" s="2" customFormat="1" ht="15.75" customHeight="1" x14ac:dyDescent="0.2">
      <c r="A15" s="3" t="s">
        <v>16</v>
      </c>
      <c r="B15" s="2" t="s">
        <v>174</v>
      </c>
      <c r="C15" s="25">
        <v>4</v>
      </c>
      <c r="D15" s="26">
        <v>3</v>
      </c>
      <c r="E15" s="27">
        <v>4</v>
      </c>
      <c r="F15" s="28">
        <v>5</v>
      </c>
      <c r="G15" s="23">
        <v>5</v>
      </c>
      <c r="H15" s="24">
        <v>4</v>
      </c>
      <c r="I15" s="22">
        <v>3</v>
      </c>
      <c r="J15" s="22">
        <v>4</v>
      </c>
      <c r="K15" s="2">
        <f t="shared" si="0"/>
        <v>4</v>
      </c>
      <c r="L15" s="2">
        <f t="shared" si="1"/>
        <v>0.5</v>
      </c>
      <c r="M15" s="2">
        <f t="shared" si="2"/>
        <v>4</v>
      </c>
      <c r="N15" s="2">
        <f t="shared" si="3"/>
        <v>4</v>
      </c>
      <c r="O15" s="2">
        <v>5</v>
      </c>
      <c r="P15" s="2">
        <f t="shared" si="4"/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3"/>
  <sheetViews>
    <sheetView zoomScaleNormal="100" workbookViewId="0">
      <selection activeCell="A4" sqref="A4:B24"/>
    </sheetView>
  </sheetViews>
  <sheetFormatPr defaultRowHeight="14.25" x14ac:dyDescent="0.2"/>
  <cols>
    <col min="1" max="1" width="72.140625" style="3" customWidth="1"/>
    <col min="2" max="2" width="17.7109375" style="2" customWidth="1"/>
    <col min="3" max="10" width="9.7109375" style="2" bestFit="1" customWidth="1"/>
    <col min="11" max="11" width="9.140625" style="2"/>
    <col min="12" max="12" width="10.7109375" style="2" bestFit="1" customWidth="1"/>
    <col min="13" max="13" width="10.7109375" style="2" customWidth="1"/>
    <col min="14" max="14" width="9.140625" style="2"/>
    <col min="15" max="15" width="17" style="2" bestFit="1" customWidth="1"/>
    <col min="16" max="16" width="11.28515625" style="2" customWidth="1"/>
    <col min="17" max="16384" width="9.140625" style="2"/>
  </cols>
  <sheetData>
    <row r="4" spans="1:16" x14ac:dyDescent="0.2">
      <c r="B4" s="2" t="s">
        <v>183</v>
      </c>
      <c r="C4" s="25" t="s">
        <v>44</v>
      </c>
      <c r="D4" s="26" t="s">
        <v>45</v>
      </c>
      <c r="E4" s="27" t="s">
        <v>46</v>
      </c>
      <c r="F4" s="28" t="s">
        <v>47</v>
      </c>
      <c r="G4" s="23" t="s">
        <v>48</v>
      </c>
      <c r="H4" s="24" t="s">
        <v>49</v>
      </c>
      <c r="I4" s="22" t="s">
        <v>50</v>
      </c>
      <c r="J4" s="22" t="s">
        <v>51</v>
      </c>
      <c r="K4" s="2" t="s">
        <v>58</v>
      </c>
      <c r="L4" s="2" t="s">
        <v>59</v>
      </c>
      <c r="M4" s="2" t="s">
        <v>60</v>
      </c>
      <c r="N4" s="2" t="s">
        <v>61</v>
      </c>
      <c r="O4" s="2" t="s">
        <v>62</v>
      </c>
      <c r="P4" s="2" t="s">
        <v>63</v>
      </c>
    </row>
    <row r="5" spans="1:16" x14ac:dyDescent="0.2">
      <c r="C5" s="25" t="s">
        <v>25</v>
      </c>
      <c r="D5" s="26" t="s">
        <v>25</v>
      </c>
      <c r="E5" s="27" t="s">
        <v>27</v>
      </c>
      <c r="F5" s="28" t="s">
        <v>27</v>
      </c>
      <c r="G5" s="23" t="s">
        <v>26</v>
      </c>
      <c r="H5" s="24" t="s">
        <v>26</v>
      </c>
      <c r="I5" s="22" t="s">
        <v>29</v>
      </c>
      <c r="J5" s="22" t="s">
        <v>29</v>
      </c>
    </row>
    <row r="6" spans="1:16" x14ac:dyDescent="0.2">
      <c r="A6" s="55" t="s">
        <v>187</v>
      </c>
      <c r="B6" s="55"/>
      <c r="C6" s="25">
        <v>2</v>
      </c>
      <c r="D6" s="26">
        <v>2</v>
      </c>
      <c r="E6" s="27">
        <v>1</v>
      </c>
      <c r="F6" s="28">
        <v>1</v>
      </c>
      <c r="G6" s="23">
        <v>2</v>
      </c>
      <c r="H6" s="24">
        <v>2</v>
      </c>
      <c r="I6" s="22">
        <v>1</v>
      </c>
      <c r="J6" s="22">
        <v>1</v>
      </c>
    </row>
    <row r="7" spans="1:16" ht="15" customHeight="1" x14ac:dyDescent="0.2">
      <c r="A7" s="55" t="s">
        <v>184</v>
      </c>
      <c r="B7" s="55"/>
      <c r="C7" s="29">
        <v>0.71180555555555547</v>
      </c>
      <c r="D7" s="30">
        <v>0.71180555555555547</v>
      </c>
      <c r="E7" s="33">
        <v>0.70833333333333337</v>
      </c>
      <c r="F7" s="34">
        <v>0.70972222222222225</v>
      </c>
      <c r="G7" s="37">
        <v>0.70833333333333337</v>
      </c>
      <c r="H7" s="38">
        <v>0.71180555555555547</v>
      </c>
      <c r="I7" s="41">
        <v>0.71527777777777779</v>
      </c>
      <c r="J7" s="41">
        <v>0.71527777777777779</v>
      </c>
    </row>
    <row r="8" spans="1:16" x14ac:dyDescent="0.2">
      <c r="A8" s="5"/>
      <c r="B8" s="5" t="s">
        <v>185</v>
      </c>
      <c r="C8" s="29">
        <v>0.73611111111111116</v>
      </c>
      <c r="D8" s="30">
        <v>0.73611111111111116</v>
      </c>
      <c r="E8" s="33">
        <v>0.72986111111111107</v>
      </c>
      <c r="F8" s="34">
        <v>0.73402777777777783</v>
      </c>
      <c r="G8" s="37">
        <v>0.72569444444444453</v>
      </c>
      <c r="H8" s="38">
        <v>0.73611111111111116</v>
      </c>
      <c r="I8" s="41">
        <v>0.72569444444444453</v>
      </c>
      <c r="J8" s="41">
        <v>0.72916666666666663</v>
      </c>
    </row>
    <row r="9" spans="1:16" ht="15" customHeight="1" x14ac:dyDescent="0.2">
      <c r="B9" s="3" t="s">
        <v>186</v>
      </c>
      <c r="C9" s="31">
        <f>C8-C7</f>
        <v>2.4305555555555691E-2</v>
      </c>
      <c r="D9" s="32">
        <f t="shared" ref="D9:J9" si="0">D8-D7</f>
        <v>2.4305555555555691E-2</v>
      </c>
      <c r="E9" s="35">
        <f t="shared" si="0"/>
        <v>2.1527777777777701E-2</v>
      </c>
      <c r="F9" s="36">
        <f t="shared" si="0"/>
        <v>2.430555555555558E-2</v>
      </c>
      <c r="G9" s="39">
        <f t="shared" si="0"/>
        <v>1.736111111111116E-2</v>
      </c>
      <c r="H9" s="40">
        <f t="shared" si="0"/>
        <v>2.4305555555555691E-2</v>
      </c>
      <c r="I9" s="42">
        <f t="shared" si="0"/>
        <v>1.0416666666666741E-2</v>
      </c>
      <c r="J9" s="42">
        <f t="shared" si="0"/>
        <v>1.388888888888884E-2</v>
      </c>
      <c r="K9" s="6">
        <f>AVERAGE(C9:J9)</f>
        <v>2.0052083333333387E-2</v>
      </c>
      <c r="L9" s="6">
        <f>AVEDEV(C9:J9)</f>
        <v>4.6223958333333551E-3</v>
      </c>
      <c r="N9" s="6">
        <f>MEDIAN(C9:L9)</f>
        <v>2.0789930555555544E-2</v>
      </c>
    </row>
    <row r="10" spans="1:16" ht="18.75" x14ac:dyDescent="0.3">
      <c r="A10" s="4"/>
      <c r="C10" s="25"/>
      <c r="D10" s="26"/>
      <c r="E10" s="27"/>
      <c r="F10" s="28"/>
      <c r="G10" s="23"/>
      <c r="H10" s="24"/>
      <c r="I10" s="22"/>
      <c r="J10" s="22"/>
      <c r="K10" s="6"/>
      <c r="N10" s="6"/>
    </row>
    <row r="11" spans="1:16" x14ac:dyDescent="0.2">
      <c r="A11" s="3" t="s">
        <v>34</v>
      </c>
      <c r="B11" s="2" t="s">
        <v>68</v>
      </c>
      <c r="C11" s="25">
        <v>10</v>
      </c>
      <c r="D11" s="26">
        <v>20</v>
      </c>
      <c r="E11" s="27">
        <v>10</v>
      </c>
      <c r="F11" s="28">
        <v>10</v>
      </c>
      <c r="G11" s="23">
        <v>10</v>
      </c>
      <c r="H11" s="24">
        <v>35</v>
      </c>
      <c r="I11" s="22">
        <v>15</v>
      </c>
      <c r="J11" s="22">
        <v>10</v>
      </c>
      <c r="K11" s="43">
        <f t="shared" ref="K11:K24" si="1">AVERAGE(C11:J11)</f>
        <v>15</v>
      </c>
      <c r="L11" s="2">
        <f t="shared" ref="L11:L24" si="2">AVEDEV(C11:J11)</f>
        <v>6.25</v>
      </c>
      <c r="M11" s="2">
        <f t="shared" ref="M11:M24" si="3">_xlfn.MODE.SNGL(C11:J11)</f>
        <v>10</v>
      </c>
      <c r="N11" s="45">
        <f t="shared" ref="N11:N24" si="4">MEDIAN(C11:L11)</f>
        <v>10</v>
      </c>
    </row>
    <row r="12" spans="1:16" x14ac:dyDescent="0.2">
      <c r="C12" s="31">
        <f>(C11/100)*C9</f>
        <v>2.4305555555555695E-3</v>
      </c>
      <c r="D12" s="32">
        <f t="shared" ref="D12:J12" si="5">(D11/100)*D9</f>
        <v>4.8611111111111389E-3</v>
      </c>
      <c r="E12" s="35">
        <f t="shared" si="5"/>
        <v>2.1527777777777704E-3</v>
      </c>
      <c r="F12" s="36">
        <f t="shared" si="5"/>
        <v>2.4305555555555582E-3</v>
      </c>
      <c r="G12" s="39">
        <f t="shared" si="5"/>
        <v>1.7361111111111162E-3</v>
      </c>
      <c r="H12" s="40">
        <f t="shared" si="5"/>
        <v>8.5069444444444905E-3</v>
      </c>
      <c r="I12" s="42">
        <f t="shared" si="5"/>
        <v>1.5625000000000111E-3</v>
      </c>
      <c r="J12" s="42">
        <f t="shared" si="5"/>
        <v>1.388888888888884E-3</v>
      </c>
      <c r="K12" s="6">
        <f t="shared" si="1"/>
        <v>3.1336805555555675E-3</v>
      </c>
      <c r="L12" s="6">
        <f t="shared" si="2"/>
        <v>1.7751736111111241E-3</v>
      </c>
      <c r="M12" s="6"/>
      <c r="N12" s="6">
        <f t="shared" si="4"/>
        <v>2.2916666666666641E-3</v>
      </c>
    </row>
    <row r="13" spans="1:16" x14ac:dyDescent="0.2">
      <c r="A13" s="3" t="s">
        <v>35</v>
      </c>
      <c r="B13" s="2" t="s">
        <v>69</v>
      </c>
      <c r="C13" s="25">
        <v>30</v>
      </c>
      <c r="D13" s="26">
        <v>40</v>
      </c>
      <c r="E13" s="27">
        <v>50</v>
      </c>
      <c r="F13" s="28">
        <v>20</v>
      </c>
      <c r="G13" s="23">
        <v>50</v>
      </c>
      <c r="H13" s="24">
        <v>30</v>
      </c>
      <c r="I13" s="22">
        <v>35</v>
      </c>
      <c r="J13" s="22">
        <v>10</v>
      </c>
      <c r="K13" s="44">
        <f t="shared" si="1"/>
        <v>33.125</v>
      </c>
      <c r="L13" s="44">
        <f t="shared" si="2"/>
        <v>10.625</v>
      </c>
      <c r="M13" s="2">
        <f t="shared" si="3"/>
        <v>30</v>
      </c>
      <c r="N13" s="45">
        <f t="shared" si="4"/>
        <v>31.5625</v>
      </c>
    </row>
    <row r="14" spans="1:16" x14ac:dyDescent="0.2">
      <c r="C14" s="31">
        <f>(C13/100)*C9</f>
        <v>7.2916666666667067E-3</v>
      </c>
      <c r="D14" s="32">
        <f t="shared" ref="D14:J14" si="6">(D13/100)*D9</f>
        <v>9.7222222222222779E-3</v>
      </c>
      <c r="E14" s="35">
        <f t="shared" si="6"/>
        <v>1.0763888888888851E-2</v>
      </c>
      <c r="F14" s="36">
        <f t="shared" si="6"/>
        <v>4.8611111111111164E-3</v>
      </c>
      <c r="G14" s="39">
        <f t="shared" si="6"/>
        <v>8.6805555555555802E-3</v>
      </c>
      <c r="H14" s="40">
        <f t="shared" si="6"/>
        <v>7.2916666666667067E-3</v>
      </c>
      <c r="I14" s="42">
        <f t="shared" si="6"/>
        <v>3.645833333333359E-3</v>
      </c>
      <c r="J14" s="42">
        <f t="shared" si="6"/>
        <v>1.388888888888884E-3</v>
      </c>
      <c r="K14" s="6">
        <f t="shared" si="1"/>
        <v>6.7057291666666862E-3</v>
      </c>
      <c r="L14" s="6">
        <f t="shared" si="2"/>
        <v>2.5553385416666741E-3</v>
      </c>
      <c r="N14" s="6">
        <f t="shared" si="4"/>
        <v>6.9986979166666964E-3</v>
      </c>
    </row>
    <row r="15" spans="1:16" x14ac:dyDescent="0.2">
      <c r="A15" s="3" t="s">
        <v>36</v>
      </c>
      <c r="B15" s="2" t="s">
        <v>70</v>
      </c>
      <c r="C15" s="25">
        <v>60</v>
      </c>
      <c r="D15" s="26">
        <v>40</v>
      </c>
      <c r="E15" s="27">
        <v>40</v>
      </c>
      <c r="F15" s="28">
        <v>70</v>
      </c>
      <c r="G15" s="23">
        <v>40</v>
      </c>
      <c r="H15" s="24">
        <v>35</v>
      </c>
      <c r="I15" s="22">
        <v>50</v>
      </c>
      <c r="J15" s="22">
        <v>80</v>
      </c>
      <c r="K15" s="44">
        <f t="shared" si="1"/>
        <v>51.875</v>
      </c>
      <c r="L15" s="44">
        <f t="shared" si="2"/>
        <v>13.59375</v>
      </c>
      <c r="M15" s="2">
        <f t="shared" si="3"/>
        <v>40</v>
      </c>
      <c r="N15" s="45">
        <f t="shared" si="4"/>
        <v>45</v>
      </c>
    </row>
    <row r="16" spans="1:16" x14ac:dyDescent="0.2">
      <c r="C16" s="31">
        <f>(C15/100)*C9</f>
        <v>1.4583333333333413E-2</v>
      </c>
      <c r="D16" s="32">
        <f t="shared" ref="D16:J16" si="7">(D15/100)*D9</f>
        <v>9.7222222222222779E-3</v>
      </c>
      <c r="E16" s="35">
        <f t="shared" si="7"/>
        <v>8.6111111111110816E-3</v>
      </c>
      <c r="F16" s="36">
        <f t="shared" si="7"/>
        <v>1.7013888888888905E-2</v>
      </c>
      <c r="G16" s="39">
        <f t="shared" si="7"/>
        <v>6.9444444444444649E-3</v>
      </c>
      <c r="H16" s="40">
        <f t="shared" si="7"/>
        <v>8.5069444444444905E-3</v>
      </c>
      <c r="I16" s="42">
        <f t="shared" si="7"/>
        <v>5.2083333333333703E-3</v>
      </c>
      <c r="J16" s="42">
        <f t="shared" si="7"/>
        <v>1.1111111111111072E-2</v>
      </c>
      <c r="K16" s="6">
        <f t="shared" si="1"/>
        <v>1.0212673611111136E-2</v>
      </c>
      <c r="L16" s="6">
        <f t="shared" si="2"/>
        <v>3.0175781249999968E-3</v>
      </c>
      <c r="N16" s="6">
        <f t="shared" si="4"/>
        <v>9.1666666666666806E-3</v>
      </c>
    </row>
    <row r="17" spans="1:16" x14ac:dyDescent="0.2">
      <c r="A17" s="3" t="s">
        <v>7</v>
      </c>
      <c r="C17" s="25"/>
      <c r="D17" s="26"/>
      <c r="E17" s="27"/>
      <c r="F17" s="28"/>
      <c r="G17" s="23"/>
      <c r="H17" s="24"/>
      <c r="I17" s="22"/>
      <c r="J17" s="22"/>
      <c r="K17" s="6"/>
      <c r="N17" s="6"/>
    </row>
    <row r="18" spans="1:16" x14ac:dyDescent="0.2">
      <c r="A18" s="3" t="s">
        <v>37</v>
      </c>
      <c r="B18" s="2" t="s">
        <v>71</v>
      </c>
      <c r="C18" s="25">
        <v>4</v>
      </c>
      <c r="D18" s="26">
        <v>5</v>
      </c>
      <c r="E18" s="27">
        <v>4</v>
      </c>
      <c r="F18" s="28">
        <v>5</v>
      </c>
      <c r="G18" s="23">
        <v>4</v>
      </c>
      <c r="H18" s="24">
        <v>4</v>
      </c>
      <c r="I18" s="22">
        <v>5</v>
      </c>
      <c r="J18" s="22">
        <v>4</v>
      </c>
      <c r="K18" s="44">
        <f t="shared" si="1"/>
        <v>4.375</v>
      </c>
      <c r="L18" s="44">
        <f t="shared" si="2"/>
        <v>0.46875</v>
      </c>
      <c r="M18" s="2">
        <f t="shared" si="3"/>
        <v>4</v>
      </c>
      <c r="N18" s="45">
        <f t="shared" si="4"/>
        <v>4</v>
      </c>
      <c r="O18" s="2">
        <v>5</v>
      </c>
      <c r="P18" s="44">
        <f>ABS(O18-K18)</f>
        <v>0.625</v>
      </c>
    </row>
    <row r="19" spans="1:16" x14ac:dyDescent="0.2">
      <c r="A19" s="3" t="s">
        <v>38</v>
      </c>
      <c r="B19" s="2" t="s">
        <v>72</v>
      </c>
      <c r="C19" s="25">
        <v>4</v>
      </c>
      <c r="D19" s="26">
        <v>4</v>
      </c>
      <c r="E19" s="27">
        <v>4</v>
      </c>
      <c r="F19" s="28">
        <v>4</v>
      </c>
      <c r="G19" s="23">
        <v>3</v>
      </c>
      <c r="H19" s="24">
        <v>3</v>
      </c>
      <c r="I19" s="22">
        <v>4</v>
      </c>
      <c r="J19" s="22">
        <v>4</v>
      </c>
      <c r="K19" s="44">
        <f t="shared" si="1"/>
        <v>3.75</v>
      </c>
      <c r="L19" s="44">
        <f t="shared" si="2"/>
        <v>0.375</v>
      </c>
      <c r="M19" s="2">
        <f t="shared" si="3"/>
        <v>4</v>
      </c>
      <c r="N19" s="45">
        <f t="shared" si="4"/>
        <v>4</v>
      </c>
      <c r="O19" s="2">
        <v>5</v>
      </c>
      <c r="P19" s="44">
        <f t="shared" ref="P19:P24" si="8">ABS(O19-K19)</f>
        <v>1.25</v>
      </c>
    </row>
    <row r="20" spans="1:16" x14ac:dyDescent="0.2">
      <c r="A20" s="1" t="s">
        <v>39</v>
      </c>
      <c r="B20" s="2" t="s">
        <v>73</v>
      </c>
      <c r="C20" s="25">
        <v>4</v>
      </c>
      <c r="D20" s="26">
        <v>4</v>
      </c>
      <c r="E20" s="27">
        <v>3</v>
      </c>
      <c r="F20" s="28">
        <v>3</v>
      </c>
      <c r="G20" s="23">
        <v>5</v>
      </c>
      <c r="H20" s="24">
        <v>3</v>
      </c>
      <c r="I20" s="22">
        <v>2</v>
      </c>
      <c r="J20" s="22">
        <v>3</v>
      </c>
      <c r="K20" s="44">
        <f t="shared" si="1"/>
        <v>3.375</v>
      </c>
      <c r="L20" s="44">
        <f t="shared" si="2"/>
        <v>0.71875</v>
      </c>
      <c r="M20" s="2">
        <f t="shared" si="3"/>
        <v>3</v>
      </c>
      <c r="N20" s="45">
        <f t="shared" si="4"/>
        <v>3</v>
      </c>
      <c r="O20" s="2">
        <v>5</v>
      </c>
      <c r="P20" s="44">
        <f t="shared" si="8"/>
        <v>1.625</v>
      </c>
    </row>
    <row r="21" spans="1:16" x14ac:dyDescent="0.2">
      <c r="A21" s="1" t="s">
        <v>40</v>
      </c>
      <c r="B21" s="2" t="s">
        <v>74</v>
      </c>
      <c r="C21" s="25">
        <v>5</v>
      </c>
      <c r="D21" s="26">
        <v>2</v>
      </c>
      <c r="E21" s="27">
        <v>2</v>
      </c>
      <c r="F21" s="28">
        <v>4</v>
      </c>
      <c r="G21" s="23">
        <v>5</v>
      </c>
      <c r="H21" s="24">
        <v>4</v>
      </c>
      <c r="I21" s="22">
        <v>3</v>
      </c>
      <c r="J21" s="22">
        <v>4</v>
      </c>
      <c r="K21" s="44">
        <f t="shared" si="1"/>
        <v>3.625</v>
      </c>
      <c r="L21" s="44">
        <f t="shared" si="2"/>
        <v>0.96875</v>
      </c>
      <c r="M21" s="2">
        <f t="shared" si="3"/>
        <v>4</v>
      </c>
      <c r="N21" s="45">
        <f t="shared" si="4"/>
        <v>3.8125</v>
      </c>
      <c r="O21" s="2">
        <v>5</v>
      </c>
      <c r="P21" s="44">
        <f t="shared" si="8"/>
        <v>1.375</v>
      </c>
    </row>
    <row r="22" spans="1:16" x14ac:dyDescent="0.2">
      <c r="A22" s="1" t="s">
        <v>41</v>
      </c>
      <c r="B22" s="2" t="s">
        <v>75</v>
      </c>
      <c r="C22" s="25">
        <v>5</v>
      </c>
      <c r="D22" s="26">
        <v>3</v>
      </c>
      <c r="E22" s="27">
        <v>5</v>
      </c>
      <c r="F22" s="28">
        <v>5</v>
      </c>
      <c r="G22" s="23">
        <v>3</v>
      </c>
      <c r="H22" s="24">
        <v>3</v>
      </c>
      <c r="I22" s="22">
        <v>4</v>
      </c>
      <c r="J22" s="22">
        <v>5</v>
      </c>
      <c r="K22" s="44">
        <f t="shared" si="1"/>
        <v>4.125</v>
      </c>
      <c r="L22" s="44">
        <f t="shared" si="2"/>
        <v>0.875</v>
      </c>
      <c r="M22" s="2">
        <f t="shared" si="3"/>
        <v>5</v>
      </c>
      <c r="N22" s="45">
        <f t="shared" si="4"/>
        <v>4.0625</v>
      </c>
      <c r="O22" s="2">
        <v>5</v>
      </c>
      <c r="P22" s="44">
        <f t="shared" si="8"/>
        <v>0.875</v>
      </c>
    </row>
    <row r="23" spans="1:16" x14ac:dyDescent="0.2">
      <c r="A23" s="1" t="s">
        <v>42</v>
      </c>
      <c r="B23" s="2" t="s">
        <v>76</v>
      </c>
      <c r="C23" s="25">
        <v>4</v>
      </c>
      <c r="D23" s="26">
        <v>4</v>
      </c>
      <c r="E23" s="27">
        <v>3</v>
      </c>
      <c r="F23" s="28">
        <v>5</v>
      </c>
      <c r="G23" s="23">
        <v>5</v>
      </c>
      <c r="H23" s="24">
        <v>2</v>
      </c>
      <c r="I23" s="22">
        <v>4</v>
      </c>
      <c r="J23" s="22">
        <v>4</v>
      </c>
      <c r="K23" s="44">
        <f t="shared" si="1"/>
        <v>3.875</v>
      </c>
      <c r="L23" s="44">
        <f t="shared" si="2"/>
        <v>0.6875</v>
      </c>
      <c r="M23" s="2">
        <f t="shared" si="3"/>
        <v>4</v>
      </c>
      <c r="N23" s="45">
        <f t="shared" si="4"/>
        <v>4</v>
      </c>
      <c r="O23" s="2">
        <v>5</v>
      </c>
      <c r="P23" s="44">
        <f t="shared" si="8"/>
        <v>1.125</v>
      </c>
    </row>
    <row r="24" spans="1:16" x14ac:dyDescent="0.2">
      <c r="A24" s="2" t="s">
        <v>43</v>
      </c>
      <c r="B24" s="2" t="s">
        <v>77</v>
      </c>
      <c r="C24" s="25">
        <v>2</v>
      </c>
      <c r="D24" s="26">
        <v>4</v>
      </c>
      <c r="E24" s="27">
        <v>2</v>
      </c>
      <c r="F24" s="28">
        <v>5</v>
      </c>
      <c r="G24" s="23">
        <v>2</v>
      </c>
      <c r="H24" s="24">
        <v>3</v>
      </c>
      <c r="I24" s="22">
        <v>4</v>
      </c>
      <c r="J24" s="22">
        <v>3</v>
      </c>
      <c r="K24" s="44">
        <f t="shared" si="1"/>
        <v>3.125</v>
      </c>
      <c r="L24" s="44">
        <f t="shared" si="2"/>
        <v>0.90625</v>
      </c>
      <c r="M24" s="2">
        <f t="shared" si="3"/>
        <v>2</v>
      </c>
      <c r="N24" s="45">
        <f t="shared" si="4"/>
        <v>3</v>
      </c>
      <c r="O24" s="2">
        <v>1</v>
      </c>
      <c r="P24" s="44">
        <f t="shared" si="8"/>
        <v>2.125</v>
      </c>
    </row>
    <row r="25" spans="1:16" ht="15" x14ac:dyDescent="0.25">
      <c r="P25" s="52">
        <f>AVERAGE(P18:P24)</f>
        <v>1.2857142857142858</v>
      </c>
    </row>
    <row r="26" spans="1:16" ht="15" x14ac:dyDescent="0.25">
      <c r="A26" s="1"/>
      <c r="P26" s="53"/>
    </row>
    <row r="30" spans="1:16" x14ac:dyDescent="0.2">
      <c r="A30" s="1"/>
    </row>
    <row r="33" ht="15.75" customHeight="1" x14ac:dyDescent="0.2"/>
  </sheetData>
  <mergeCells count="2">
    <mergeCell ref="A7:B7"/>
    <mergeCell ref="A6:B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3"/>
  <sheetViews>
    <sheetView zoomScaleNormal="100" workbookViewId="0">
      <selection activeCell="N14" sqref="N14"/>
    </sheetView>
  </sheetViews>
  <sheetFormatPr defaultRowHeight="14.25" x14ac:dyDescent="0.2"/>
  <cols>
    <col min="1" max="1" width="61" style="3" customWidth="1"/>
    <col min="2" max="2" width="12.140625" style="2" customWidth="1"/>
    <col min="3" max="10" width="9.7109375" style="2" bestFit="1" customWidth="1"/>
    <col min="11" max="15" width="9.140625" style="2"/>
    <col min="16" max="16" width="12" style="2" customWidth="1"/>
    <col min="17" max="16384" width="9.140625" style="2"/>
  </cols>
  <sheetData>
    <row r="4" spans="1:16" x14ac:dyDescent="0.2">
      <c r="B4" s="2" t="s">
        <v>183</v>
      </c>
      <c r="C4" s="25" t="s">
        <v>44</v>
      </c>
      <c r="D4" s="26" t="s">
        <v>45</v>
      </c>
      <c r="E4" s="27" t="s">
        <v>46</v>
      </c>
      <c r="F4" s="28" t="s">
        <v>47</v>
      </c>
      <c r="G4" s="23" t="s">
        <v>48</v>
      </c>
      <c r="H4" s="24" t="s">
        <v>49</v>
      </c>
      <c r="I4" s="22" t="s">
        <v>50</v>
      </c>
      <c r="J4" s="22" t="s">
        <v>51</v>
      </c>
      <c r="K4" s="2" t="s">
        <v>58</v>
      </c>
      <c r="L4" s="2" t="s">
        <v>59</v>
      </c>
      <c r="M4" s="2" t="s">
        <v>60</v>
      </c>
      <c r="N4" s="2" t="s">
        <v>61</v>
      </c>
      <c r="O4" s="2" t="s">
        <v>62</v>
      </c>
      <c r="P4" s="2" t="s">
        <v>63</v>
      </c>
    </row>
    <row r="5" spans="1:16" x14ac:dyDescent="0.2">
      <c r="C5" s="25" t="s">
        <v>25</v>
      </c>
      <c r="D5" s="26" t="s">
        <v>25</v>
      </c>
      <c r="E5" s="27" t="s">
        <v>27</v>
      </c>
      <c r="F5" s="28" t="s">
        <v>27</v>
      </c>
      <c r="G5" s="23" t="s">
        <v>26</v>
      </c>
      <c r="H5" s="24" t="s">
        <v>26</v>
      </c>
      <c r="I5" s="22" t="s">
        <v>29</v>
      </c>
      <c r="J5" s="22" t="s">
        <v>29</v>
      </c>
    </row>
    <row r="6" spans="1:16" x14ac:dyDescent="0.2">
      <c r="A6" s="55" t="s">
        <v>187</v>
      </c>
      <c r="B6" s="55"/>
      <c r="C6" s="25">
        <v>1</v>
      </c>
      <c r="D6" s="26">
        <v>1</v>
      </c>
      <c r="E6" s="27">
        <v>2</v>
      </c>
      <c r="F6" s="28">
        <v>2</v>
      </c>
      <c r="G6" s="23">
        <v>1</v>
      </c>
      <c r="H6" s="24">
        <v>1</v>
      </c>
      <c r="I6" s="22">
        <v>2</v>
      </c>
      <c r="J6" s="22">
        <v>2</v>
      </c>
    </row>
    <row r="7" spans="1:16" x14ac:dyDescent="0.2">
      <c r="A7" s="55" t="s">
        <v>184</v>
      </c>
      <c r="B7" s="55"/>
      <c r="C7" s="29">
        <v>0.76041666666666663</v>
      </c>
      <c r="D7" s="30">
        <v>0.76041666666666663</v>
      </c>
      <c r="E7" s="33">
        <v>0.75902777777777775</v>
      </c>
      <c r="F7" s="34">
        <v>0.76041666666666663</v>
      </c>
      <c r="G7" s="37">
        <v>0.75763888888888886</v>
      </c>
      <c r="H7" s="38">
        <v>0.76041666666666663</v>
      </c>
      <c r="I7" s="41">
        <v>0.76041666666666663</v>
      </c>
      <c r="J7" s="41">
        <v>0.75902777777777775</v>
      </c>
    </row>
    <row r="8" spans="1:16" x14ac:dyDescent="0.2">
      <c r="A8" s="54"/>
      <c r="B8" s="54" t="s">
        <v>185</v>
      </c>
      <c r="C8" s="29">
        <v>0.77777777777777779</v>
      </c>
      <c r="D8" s="30">
        <v>0.78194444444444444</v>
      </c>
      <c r="E8" s="33">
        <v>0.77986111111111101</v>
      </c>
      <c r="F8" s="34">
        <v>0.79027777777777775</v>
      </c>
      <c r="G8" s="37">
        <v>0.7729166666666667</v>
      </c>
      <c r="H8" s="38">
        <v>0.77430555555555547</v>
      </c>
      <c r="I8" s="41">
        <v>0.78125</v>
      </c>
      <c r="J8" s="41">
        <v>0.77638888888888891</v>
      </c>
    </row>
    <row r="9" spans="1:16" x14ac:dyDescent="0.2">
      <c r="B9" s="3" t="s">
        <v>186</v>
      </c>
      <c r="C9" s="31">
        <f>C8-C7</f>
        <v>1.736111111111116E-2</v>
      </c>
      <c r="D9" s="32">
        <f t="shared" ref="D9:J9" si="0">D8-D7</f>
        <v>2.1527777777777812E-2</v>
      </c>
      <c r="E9" s="35">
        <f t="shared" si="0"/>
        <v>2.0833333333333259E-2</v>
      </c>
      <c r="F9" s="36">
        <f t="shared" si="0"/>
        <v>2.9861111111111116E-2</v>
      </c>
      <c r="G9" s="39">
        <f t="shared" si="0"/>
        <v>1.5277777777777835E-2</v>
      </c>
      <c r="H9" s="40">
        <f t="shared" si="0"/>
        <v>1.388888888888884E-2</v>
      </c>
      <c r="I9" s="42">
        <f t="shared" si="0"/>
        <v>2.083333333333337E-2</v>
      </c>
      <c r="J9" s="42">
        <f t="shared" si="0"/>
        <v>1.736111111111116E-2</v>
      </c>
      <c r="K9" s="6">
        <f>AVERAGE(C9:J9)</f>
        <v>1.9618055555555569E-2</v>
      </c>
      <c r="L9" s="6">
        <f>AVEDEV(C9:J9)</f>
        <v>3.6458333333333204E-3</v>
      </c>
      <c r="N9" s="6">
        <f>MEDIAN(C9:L9)</f>
        <v>1.8489583333333365E-2</v>
      </c>
    </row>
    <row r="10" spans="1:16" ht="18.75" x14ac:dyDescent="0.3">
      <c r="A10" s="4"/>
      <c r="C10" s="25"/>
      <c r="D10" s="26"/>
      <c r="E10" s="27"/>
      <c r="F10" s="28"/>
      <c r="G10" s="23"/>
      <c r="H10" s="24"/>
      <c r="I10" s="22"/>
      <c r="J10" s="22"/>
    </row>
    <row r="11" spans="1:16" x14ac:dyDescent="0.2">
      <c r="A11" s="3" t="s">
        <v>34</v>
      </c>
      <c r="B11" s="2" t="s">
        <v>68</v>
      </c>
      <c r="C11" s="25">
        <v>20</v>
      </c>
      <c r="D11" s="26">
        <v>30</v>
      </c>
      <c r="E11" s="27">
        <v>10</v>
      </c>
      <c r="F11" s="28">
        <v>10</v>
      </c>
      <c r="G11" s="23">
        <v>5</v>
      </c>
      <c r="H11" s="24">
        <v>30</v>
      </c>
      <c r="I11" s="22">
        <v>15</v>
      </c>
      <c r="J11" s="22">
        <v>15</v>
      </c>
      <c r="K11" s="44">
        <f t="shared" ref="K11:K24" si="1">AVERAGE(C11:J11)</f>
        <v>16.875</v>
      </c>
      <c r="L11" s="44">
        <f t="shared" ref="L11:L24" si="2">AVEDEV(C11:J11)</f>
        <v>7.34375</v>
      </c>
      <c r="M11" s="2">
        <f t="shared" ref="M11:M24" si="3">_xlfn.MODE.SNGL(C11:J11)</f>
        <v>30</v>
      </c>
      <c r="N11" s="44">
        <f t="shared" ref="N11:N24" si="4">MEDIAN(C11:L11)</f>
        <v>15</v>
      </c>
    </row>
    <row r="12" spans="1:16" x14ac:dyDescent="0.2">
      <c r="C12" s="31">
        <f>(C11/100)*C9</f>
        <v>3.4722222222222324E-3</v>
      </c>
      <c r="D12" s="32">
        <f t="shared" ref="D12:J12" si="5">(D11/100)*D9</f>
        <v>6.4583333333333437E-3</v>
      </c>
      <c r="E12" s="35">
        <f t="shared" si="5"/>
        <v>2.0833333333333259E-3</v>
      </c>
      <c r="F12" s="36">
        <f t="shared" si="5"/>
        <v>2.9861111111111117E-3</v>
      </c>
      <c r="G12" s="39">
        <f t="shared" si="5"/>
        <v>7.6388888888889175E-4</v>
      </c>
      <c r="H12" s="40">
        <f t="shared" si="5"/>
        <v>4.1666666666666519E-3</v>
      </c>
      <c r="I12" s="42">
        <f t="shared" si="5"/>
        <v>3.1250000000000054E-3</v>
      </c>
      <c r="J12" s="42">
        <f t="shared" si="5"/>
        <v>2.6041666666666739E-3</v>
      </c>
      <c r="K12" s="6">
        <f t="shared" si="1"/>
        <v>3.2074652777777796E-3</v>
      </c>
      <c r="L12" s="6">
        <f t="shared" si="2"/>
        <v>1.1187065972222223E-3</v>
      </c>
      <c r="N12" s="6">
        <f t="shared" si="4"/>
        <v>3.0555555555555588E-3</v>
      </c>
    </row>
    <row r="13" spans="1:16" x14ac:dyDescent="0.2">
      <c r="A13" s="3" t="s">
        <v>35</v>
      </c>
      <c r="B13" s="2" t="s">
        <v>69</v>
      </c>
      <c r="C13" s="25">
        <v>40</v>
      </c>
      <c r="D13" s="26">
        <v>20</v>
      </c>
      <c r="E13" s="27">
        <v>80</v>
      </c>
      <c r="F13" s="28">
        <v>10</v>
      </c>
      <c r="G13" s="23">
        <v>30</v>
      </c>
      <c r="H13" s="24">
        <v>40</v>
      </c>
      <c r="I13" s="22">
        <v>35</v>
      </c>
      <c r="J13" s="22">
        <v>10</v>
      </c>
      <c r="K13" s="44">
        <f t="shared" si="1"/>
        <v>33.125</v>
      </c>
      <c r="L13" s="44">
        <f t="shared" si="2"/>
        <v>15.625</v>
      </c>
      <c r="M13" s="2">
        <f t="shared" si="3"/>
        <v>40</v>
      </c>
      <c r="N13" s="44">
        <f t="shared" si="4"/>
        <v>31.5625</v>
      </c>
    </row>
    <row r="14" spans="1:16" x14ac:dyDescent="0.2">
      <c r="C14" s="31">
        <f>(C13/100)*C9</f>
        <v>6.9444444444444649E-3</v>
      </c>
      <c r="D14" s="32">
        <f t="shared" ref="D14:J14" si="6">(D13/100)*D9</f>
        <v>4.3055555555555625E-3</v>
      </c>
      <c r="E14" s="35">
        <f t="shared" si="6"/>
        <v>1.6666666666666607E-2</v>
      </c>
      <c r="F14" s="36">
        <f t="shared" si="6"/>
        <v>2.9861111111111117E-3</v>
      </c>
      <c r="G14" s="39">
        <f t="shared" si="6"/>
        <v>4.5833333333333498E-3</v>
      </c>
      <c r="H14" s="40">
        <f t="shared" si="6"/>
        <v>5.5555555555555358E-3</v>
      </c>
      <c r="I14" s="42">
        <f t="shared" si="6"/>
        <v>7.2916666666666789E-3</v>
      </c>
      <c r="J14" s="42">
        <f t="shared" si="6"/>
        <v>1.7361111111111162E-3</v>
      </c>
      <c r="K14" s="6">
        <f t="shared" si="1"/>
        <v>6.2586805555555538E-3</v>
      </c>
      <c r="L14" s="6">
        <f t="shared" si="2"/>
        <v>3.0316840277777729E-3</v>
      </c>
      <c r="N14" s="6">
        <f t="shared" si="4"/>
        <v>5.0694444444444424E-3</v>
      </c>
    </row>
    <row r="15" spans="1:16" x14ac:dyDescent="0.2">
      <c r="A15" s="3" t="s">
        <v>36</v>
      </c>
      <c r="B15" s="2" t="s">
        <v>70</v>
      </c>
      <c r="C15" s="25">
        <v>40</v>
      </c>
      <c r="D15" s="26">
        <v>50</v>
      </c>
      <c r="E15" s="27">
        <v>10</v>
      </c>
      <c r="F15" s="28">
        <v>80</v>
      </c>
      <c r="G15" s="23">
        <v>65</v>
      </c>
      <c r="H15" s="24">
        <v>30</v>
      </c>
      <c r="I15" s="22">
        <v>50</v>
      </c>
      <c r="J15" s="22">
        <v>75</v>
      </c>
      <c r="K15" s="44">
        <f t="shared" si="1"/>
        <v>50</v>
      </c>
      <c r="L15" s="44">
        <f t="shared" si="2"/>
        <v>17.5</v>
      </c>
      <c r="M15" s="2">
        <f t="shared" si="3"/>
        <v>50</v>
      </c>
      <c r="N15" s="44">
        <f t="shared" si="4"/>
        <v>50</v>
      </c>
    </row>
    <row r="16" spans="1:16" x14ac:dyDescent="0.2">
      <c r="C16" s="31">
        <f>(C15/100)*C9</f>
        <v>6.9444444444444649E-3</v>
      </c>
      <c r="D16" s="32">
        <f t="shared" ref="D16:J16" si="7">(D15/100)*D9</f>
        <v>1.0763888888888906E-2</v>
      </c>
      <c r="E16" s="35">
        <f t="shared" si="7"/>
        <v>2.0833333333333259E-3</v>
      </c>
      <c r="F16" s="36">
        <f t="shared" si="7"/>
        <v>2.3888888888888894E-2</v>
      </c>
      <c r="G16" s="39">
        <f t="shared" si="7"/>
        <v>9.9305555555555935E-3</v>
      </c>
      <c r="H16" s="40">
        <f t="shared" si="7"/>
        <v>4.1666666666666519E-3</v>
      </c>
      <c r="I16" s="42">
        <f t="shared" si="7"/>
        <v>1.0416666666666685E-2</v>
      </c>
      <c r="J16" s="42">
        <f t="shared" si="7"/>
        <v>1.302083333333337E-2</v>
      </c>
      <c r="K16" s="6">
        <f t="shared" si="1"/>
        <v>1.0151909722222238E-2</v>
      </c>
      <c r="L16" s="6">
        <f t="shared" si="2"/>
        <v>4.3706597222222272E-3</v>
      </c>
      <c r="N16" s="6">
        <f t="shared" si="4"/>
        <v>1.0041232638888915E-2</v>
      </c>
    </row>
    <row r="17" spans="1:16" x14ac:dyDescent="0.2">
      <c r="A17" s="3" t="s">
        <v>7</v>
      </c>
      <c r="C17" s="25"/>
      <c r="D17" s="26"/>
      <c r="E17" s="27"/>
      <c r="F17" s="28"/>
      <c r="G17" s="23"/>
      <c r="H17" s="24"/>
      <c r="I17" s="22"/>
      <c r="J17" s="22"/>
    </row>
    <row r="18" spans="1:16" x14ac:dyDescent="0.2">
      <c r="A18" s="3" t="s">
        <v>37</v>
      </c>
      <c r="B18" s="2" t="s">
        <v>71</v>
      </c>
      <c r="C18" s="25">
        <v>5</v>
      </c>
      <c r="D18" s="26">
        <v>5</v>
      </c>
      <c r="E18" s="27">
        <v>2</v>
      </c>
      <c r="F18" s="28">
        <v>5</v>
      </c>
      <c r="G18" s="23">
        <v>5</v>
      </c>
      <c r="H18" s="24">
        <v>4</v>
      </c>
      <c r="I18" s="22">
        <v>5</v>
      </c>
      <c r="J18" s="22">
        <v>5</v>
      </c>
      <c r="K18" s="44">
        <f t="shared" si="1"/>
        <v>4.5</v>
      </c>
      <c r="L18" s="44">
        <f t="shared" si="2"/>
        <v>0.75</v>
      </c>
      <c r="M18" s="47">
        <f t="shared" si="3"/>
        <v>5</v>
      </c>
      <c r="N18" s="45">
        <f t="shared" si="4"/>
        <v>5</v>
      </c>
      <c r="O18" s="2">
        <v>5</v>
      </c>
      <c r="P18" s="44">
        <f>ABS(O18-K18)</f>
        <v>0.5</v>
      </c>
    </row>
    <row r="19" spans="1:16" x14ac:dyDescent="0.2">
      <c r="A19" s="3" t="s">
        <v>38</v>
      </c>
      <c r="B19" s="2" t="s">
        <v>72</v>
      </c>
      <c r="C19" s="25">
        <v>3</v>
      </c>
      <c r="D19" s="26">
        <v>4</v>
      </c>
      <c r="E19" s="27">
        <v>5</v>
      </c>
      <c r="F19" s="28">
        <v>4</v>
      </c>
      <c r="G19" s="23">
        <v>4</v>
      </c>
      <c r="H19" s="24">
        <v>4</v>
      </c>
      <c r="I19" s="22">
        <v>4</v>
      </c>
      <c r="J19" s="22">
        <v>4</v>
      </c>
      <c r="K19" s="44">
        <f t="shared" si="1"/>
        <v>4</v>
      </c>
      <c r="L19" s="44">
        <f t="shared" si="2"/>
        <v>0.25</v>
      </c>
      <c r="M19" s="47">
        <f t="shared" si="3"/>
        <v>4</v>
      </c>
      <c r="N19" s="45">
        <f t="shared" si="4"/>
        <v>4</v>
      </c>
      <c r="O19" s="2">
        <v>5</v>
      </c>
      <c r="P19" s="44">
        <f t="shared" ref="P19:P24" si="8">ABS(O19-K19)</f>
        <v>1</v>
      </c>
    </row>
    <row r="20" spans="1:16" x14ac:dyDescent="0.2">
      <c r="A20" s="1" t="s">
        <v>39</v>
      </c>
      <c r="B20" s="2" t="s">
        <v>73</v>
      </c>
      <c r="C20" s="25">
        <v>3</v>
      </c>
      <c r="D20" s="26">
        <v>4</v>
      </c>
      <c r="E20" s="27">
        <v>2</v>
      </c>
      <c r="F20" s="28">
        <v>4</v>
      </c>
      <c r="G20" s="23">
        <v>5</v>
      </c>
      <c r="H20" s="24">
        <v>4</v>
      </c>
      <c r="I20" s="22">
        <v>3</v>
      </c>
      <c r="J20" s="22">
        <v>4</v>
      </c>
      <c r="K20" s="44">
        <f t="shared" si="1"/>
        <v>3.625</v>
      </c>
      <c r="L20" s="44">
        <f t="shared" si="2"/>
        <v>0.71875</v>
      </c>
      <c r="M20" s="47">
        <f t="shared" si="3"/>
        <v>4</v>
      </c>
      <c r="N20" s="45">
        <f t="shared" si="4"/>
        <v>3.8125</v>
      </c>
      <c r="O20" s="2">
        <v>5</v>
      </c>
      <c r="P20" s="44">
        <f t="shared" si="8"/>
        <v>1.375</v>
      </c>
    </row>
    <row r="21" spans="1:16" x14ac:dyDescent="0.2">
      <c r="A21" s="1" t="s">
        <v>40</v>
      </c>
      <c r="B21" s="2" t="s">
        <v>74</v>
      </c>
      <c r="C21" s="25">
        <v>5</v>
      </c>
      <c r="D21" s="26">
        <v>5</v>
      </c>
      <c r="E21" s="27">
        <v>4</v>
      </c>
      <c r="F21" s="28">
        <v>4</v>
      </c>
      <c r="G21" s="23">
        <v>5</v>
      </c>
      <c r="H21" s="24">
        <v>4</v>
      </c>
      <c r="I21" s="22">
        <v>4</v>
      </c>
      <c r="J21" s="22">
        <v>4</v>
      </c>
      <c r="K21" s="44">
        <f t="shared" si="1"/>
        <v>4.375</v>
      </c>
      <c r="L21" s="44">
        <f t="shared" si="2"/>
        <v>0.46875</v>
      </c>
      <c r="M21" s="47">
        <f t="shared" si="3"/>
        <v>4</v>
      </c>
      <c r="N21" s="45">
        <f t="shared" si="4"/>
        <v>4</v>
      </c>
      <c r="O21" s="2">
        <v>5</v>
      </c>
      <c r="P21" s="44">
        <f t="shared" si="8"/>
        <v>0.625</v>
      </c>
    </row>
    <row r="22" spans="1:16" x14ac:dyDescent="0.2">
      <c r="A22" s="1" t="s">
        <v>41</v>
      </c>
      <c r="B22" s="2" t="s">
        <v>75</v>
      </c>
      <c r="C22" s="25">
        <v>3</v>
      </c>
      <c r="D22" s="26">
        <v>2</v>
      </c>
      <c r="E22" s="27">
        <v>3</v>
      </c>
      <c r="F22" s="28">
        <v>5</v>
      </c>
      <c r="G22" s="23">
        <v>3</v>
      </c>
      <c r="H22" s="24">
        <v>4</v>
      </c>
      <c r="I22" s="22">
        <v>4</v>
      </c>
      <c r="J22" s="22">
        <v>3</v>
      </c>
      <c r="K22" s="44">
        <f t="shared" si="1"/>
        <v>3.375</v>
      </c>
      <c r="L22" s="44">
        <f t="shared" si="2"/>
        <v>0.71875</v>
      </c>
      <c r="M22" s="47">
        <f t="shared" si="3"/>
        <v>3</v>
      </c>
      <c r="N22" s="45">
        <f t="shared" si="4"/>
        <v>3</v>
      </c>
      <c r="O22" s="2">
        <v>5</v>
      </c>
      <c r="P22" s="44">
        <f t="shared" si="8"/>
        <v>1.625</v>
      </c>
    </row>
    <row r="23" spans="1:16" x14ac:dyDescent="0.2">
      <c r="A23" s="1" t="s">
        <v>42</v>
      </c>
      <c r="B23" s="2" t="s">
        <v>76</v>
      </c>
      <c r="C23" s="25">
        <v>5</v>
      </c>
      <c r="D23" s="26">
        <v>4</v>
      </c>
      <c r="E23" s="27">
        <v>3</v>
      </c>
      <c r="F23" s="28">
        <v>4</v>
      </c>
      <c r="G23" s="23">
        <v>4</v>
      </c>
      <c r="H23" s="24">
        <v>4</v>
      </c>
      <c r="I23" s="22">
        <v>3</v>
      </c>
      <c r="J23" s="22">
        <v>4</v>
      </c>
      <c r="K23" s="44">
        <f t="shared" si="1"/>
        <v>3.875</v>
      </c>
      <c r="L23" s="44">
        <f t="shared" si="2"/>
        <v>0.4375</v>
      </c>
      <c r="M23" s="47">
        <f t="shared" si="3"/>
        <v>4</v>
      </c>
      <c r="N23" s="45">
        <f t="shared" si="4"/>
        <v>4</v>
      </c>
      <c r="O23" s="2">
        <v>5</v>
      </c>
      <c r="P23" s="44">
        <f t="shared" si="8"/>
        <v>1.125</v>
      </c>
    </row>
    <row r="24" spans="1:16" x14ac:dyDescent="0.2">
      <c r="A24" s="2" t="s">
        <v>43</v>
      </c>
      <c r="B24" s="2" t="s">
        <v>77</v>
      </c>
      <c r="C24" s="25">
        <v>3</v>
      </c>
      <c r="D24" s="26">
        <v>4</v>
      </c>
      <c r="E24" s="27">
        <v>3</v>
      </c>
      <c r="F24" s="28">
        <v>5</v>
      </c>
      <c r="G24" s="23">
        <v>2</v>
      </c>
      <c r="H24" s="24">
        <v>2</v>
      </c>
      <c r="I24" s="22">
        <v>3</v>
      </c>
      <c r="J24" s="22">
        <v>3</v>
      </c>
      <c r="K24" s="44">
        <f t="shared" si="1"/>
        <v>3.125</v>
      </c>
      <c r="L24" s="44">
        <f t="shared" si="2"/>
        <v>0.6875</v>
      </c>
      <c r="M24" s="47">
        <f t="shared" si="3"/>
        <v>3</v>
      </c>
      <c r="N24" s="45">
        <f t="shared" si="4"/>
        <v>3</v>
      </c>
      <c r="O24" s="2">
        <v>1</v>
      </c>
      <c r="P24" s="44">
        <f t="shared" si="8"/>
        <v>2.125</v>
      </c>
    </row>
    <row r="25" spans="1:16" ht="15" x14ac:dyDescent="0.25">
      <c r="P25" s="52">
        <f>AVERAGE(P18:P24)</f>
        <v>1.1964285714285714</v>
      </c>
    </row>
    <row r="26" spans="1:16" ht="15" x14ac:dyDescent="0.25">
      <c r="A26" s="1"/>
      <c r="P26" s="53"/>
    </row>
    <row r="30" spans="1:16" x14ac:dyDescent="0.2">
      <c r="A30" s="1"/>
    </row>
    <row r="33" ht="15.75" customHeight="1" x14ac:dyDescent="0.2"/>
  </sheetData>
  <mergeCells count="2">
    <mergeCell ref="A6:B6"/>
    <mergeCell ref="A7:B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26"/>
  <sheetViews>
    <sheetView zoomScaleNormal="100" workbookViewId="0">
      <selection activeCell="S65" sqref="S65"/>
    </sheetView>
  </sheetViews>
  <sheetFormatPr defaultRowHeight="14.25" x14ac:dyDescent="0.2"/>
  <cols>
    <col min="1" max="1" width="83.140625" style="3" customWidth="1"/>
    <col min="2" max="2" width="17.7109375" style="2" customWidth="1"/>
    <col min="3" max="10" width="9.7109375" style="2" bestFit="1" customWidth="1"/>
    <col min="11" max="11" width="9.140625" style="2"/>
    <col min="12" max="12" width="10.7109375" style="2" bestFit="1" customWidth="1"/>
    <col min="13" max="13" width="10.7109375" style="2" customWidth="1"/>
    <col min="14" max="14" width="9.140625" style="2"/>
    <col min="15" max="15" width="17" style="2" bestFit="1" customWidth="1"/>
    <col min="16" max="16" width="11.28515625" style="2" customWidth="1"/>
    <col min="17" max="16384" width="9.140625" style="2"/>
  </cols>
  <sheetData>
    <row r="4" spans="1:16" x14ac:dyDescent="0.2">
      <c r="B4" s="2" t="s">
        <v>183</v>
      </c>
      <c r="C4" s="25" t="s">
        <v>44</v>
      </c>
      <c r="D4" s="26" t="s">
        <v>45</v>
      </c>
      <c r="E4" s="22" t="s">
        <v>50</v>
      </c>
      <c r="F4" s="22" t="s">
        <v>51</v>
      </c>
      <c r="G4" s="27" t="s">
        <v>46</v>
      </c>
      <c r="H4" s="28" t="s">
        <v>47</v>
      </c>
      <c r="I4" s="23" t="s">
        <v>48</v>
      </c>
      <c r="J4" s="24" t="s">
        <v>49</v>
      </c>
      <c r="K4" s="2" t="s">
        <v>58</v>
      </c>
      <c r="L4" s="2" t="s">
        <v>59</v>
      </c>
      <c r="M4" s="2" t="s">
        <v>60</v>
      </c>
      <c r="N4" s="2" t="s">
        <v>61</v>
      </c>
      <c r="O4" s="2" t="s">
        <v>62</v>
      </c>
      <c r="P4" s="2" t="s">
        <v>63</v>
      </c>
    </row>
    <row r="5" spans="1:16" x14ac:dyDescent="0.2">
      <c r="C5" s="25" t="s">
        <v>25</v>
      </c>
      <c r="D5" s="26" t="s">
        <v>25</v>
      </c>
      <c r="E5" s="22" t="s">
        <v>29</v>
      </c>
      <c r="F5" s="22" t="s">
        <v>29</v>
      </c>
      <c r="G5" s="27" t="s">
        <v>27</v>
      </c>
      <c r="H5" s="28" t="s">
        <v>27</v>
      </c>
      <c r="I5" s="23" t="s">
        <v>26</v>
      </c>
      <c r="J5" s="24" t="s">
        <v>26</v>
      </c>
    </row>
    <row r="6" spans="1:16" x14ac:dyDescent="0.2">
      <c r="A6" s="55" t="s">
        <v>187</v>
      </c>
      <c r="B6" s="55"/>
      <c r="C6" s="25">
        <v>2</v>
      </c>
      <c r="D6" s="26">
        <v>2</v>
      </c>
      <c r="E6" s="22">
        <v>2</v>
      </c>
      <c r="F6" s="22">
        <v>2</v>
      </c>
      <c r="G6" s="27">
        <v>2</v>
      </c>
      <c r="H6" s="28">
        <v>2</v>
      </c>
      <c r="I6" s="23">
        <v>1</v>
      </c>
      <c r="J6" s="24">
        <v>1</v>
      </c>
    </row>
    <row r="7" spans="1:16" ht="15" customHeight="1" x14ac:dyDescent="0.2">
      <c r="A7" s="55" t="s">
        <v>184</v>
      </c>
      <c r="B7" s="55"/>
      <c r="C7" s="29">
        <v>0.71180555555555547</v>
      </c>
      <c r="D7" s="30">
        <v>0.71180555555555547</v>
      </c>
      <c r="E7" s="41">
        <v>0.76041666666666663</v>
      </c>
      <c r="F7" s="41">
        <v>0.75902777777777775</v>
      </c>
      <c r="G7" s="33">
        <v>0.75902777777777775</v>
      </c>
      <c r="H7" s="34">
        <v>0.76041666666666663</v>
      </c>
      <c r="I7" s="37">
        <v>0.75763888888888886</v>
      </c>
      <c r="J7" s="38">
        <v>0.76041666666666663</v>
      </c>
    </row>
    <row r="8" spans="1:16" x14ac:dyDescent="0.2">
      <c r="A8" s="54"/>
      <c r="B8" s="54" t="s">
        <v>185</v>
      </c>
      <c r="C8" s="29">
        <v>0.73611111111111116</v>
      </c>
      <c r="D8" s="30">
        <v>0.73611111111111116</v>
      </c>
      <c r="E8" s="41">
        <v>0.78125</v>
      </c>
      <c r="F8" s="41">
        <v>0.77638888888888891</v>
      </c>
      <c r="G8" s="33">
        <v>0.77986111111111101</v>
      </c>
      <c r="H8" s="34">
        <v>0.79027777777777775</v>
      </c>
      <c r="I8" s="37">
        <v>0.7729166666666667</v>
      </c>
      <c r="J8" s="38">
        <v>0.77430555555555547</v>
      </c>
    </row>
    <row r="9" spans="1:16" ht="15" customHeight="1" x14ac:dyDescent="0.2">
      <c r="B9" s="3" t="s">
        <v>186</v>
      </c>
      <c r="C9" s="31">
        <f>C8-C7</f>
        <v>2.4305555555555691E-2</v>
      </c>
      <c r="D9" s="32">
        <f t="shared" ref="D9:J9" si="0">D8-D7</f>
        <v>2.4305555555555691E-2</v>
      </c>
      <c r="E9" s="42">
        <f t="shared" si="0"/>
        <v>2.083333333333337E-2</v>
      </c>
      <c r="F9" s="42">
        <f t="shared" si="0"/>
        <v>1.736111111111116E-2</v>
      </c>
      <c r="G9" s="35">
        <f t="shared" si="0"/>
        <v>2.0833333333333259E-2</v>
      </c>
      <c r="H9" s="36">
        <f t="shared" si="0"/>
        <v>2.9861111111111116E-2</v>
      </c>
      <c r="I9" s="39">
        <f t="shared" si="0"/>
        <v>1.5277777777777835E-2</v>
      </c>
      <c r="J9" s="40">
        <f t="shared" si="0"/>
        <v>1.388888888888884E-2</v>
      </c>
      <c r="K9" s="6">
        <f>AVERAGE(C9:J9)</f>
        <v>2.083333333333337E-2</v>
      </c>
      <c r="L9" s="6">
        <f>AVEDEV(C9:J9)</f>
        <v>3.9930555555555969E-3</v>
      </c>
      <c r="N9" s="6">
        <f>MEDIAN(C9:L9)</f>
        <v>2.0833333333333315E-2</v>
      </c>
    </row>
    <row r="10" spans="1:16" ht="18.75" x14ac:dyDescent="0.3">
      <c r="A10" s="4"/>
      <c r="C10" s="25"/>
      <c r="D10" s="26"/>
      <c r="E10" s="22"/>
      <c r="F10" s="22"/>
      <c r="G10" s="27"/>
      <c r="H10" s="28"/>
      <c r="I10" s="23"/>
      <c r="J10" s="24"/>
      <c r="K10" s="6"/>
      <c r="N10" s="6"/>
    </row>
    <row r="11" spans="1:16" x14ac:dyDescent="0.2">
      <c r="A11" s="3" t="s">
        <v>34</v>
      </c>
      <c r="B11" s="2" t="s">
        <v>68</v>
      </c>
      <c r="C11" s="25">
        <v>10</v>
      </c>
      <c r="D11" s="26">
        <v>20</v>
      </c>
      <c r="E11" s="22">
        <v>15</v>
      </c>
      <c r="F11" s="22">
        <v>15</v>
      </c>
      <c r="G11" s="27">
        <v>10</v>
      </c>
      <c r="H11" s="28">
        <v>10</v>
      </c>
      <c r="I11" s="23">
        <v>5</v>
      </c>
      <c r="J11" s="24">
        <v>30</v>
      </c>
      <c r="K11" s="43">
        <f t="shared" ref="K11:K24" si="1">AVERAGE(C11:J11)</f>
        <v>14.375</v>
      </c>
      <c r="L11" s="2">
        <f t="shared" ref="L11:L24" si="2">AVEDEV(C11:J11)</f>
        <v>5.625</v>
      </c>
      <c r="M11" s="2">
        <f t="shared" ref="M11:M24" si="3">_xlfn.MODE.SNGL(C11:J11)</f>
        <v>10</v>
      </c>
      <c r="N11" s="45">
        <f t="shared" ref="N11:N24" si="4">MEDIAN(C11:L11)</f>
        <v>12.1875</v>
      </c>
    </row>
    <row r="12" spans="1:16" x14ac:dyDescent="0.2">
      <c r="C12" s="31">
        <f>(C11/100)*C9</f>
        <v>2.4305555555555695E-3</v>
      </c>
      <c r="D12" s="32">
        <f t="shared" ref="D12:J12" si="5">(D11/100)*D9</f>
        <v>4.8611111111111389E-3</v>
      </c>
      <c r="E12" s="42">
        <f t="shared" si="5"/>
        <v>3.1250000000000054E-3</v>
      </c>
      <c r="F12" s="42">
        <f t="shared" si="5"/>
        <v>2.6041666666666739E-3</v>
      </c>
      <c r="G12" s="35">
        <f t="shared" si="5"/>
        <v>2.0833333333333259E-3</v>
      </c>
      <c r="H12" s="36">
        <f t="shared" si="5"/>
        <v>2.9861111111111117E-3</v>
      </c>
      <c r="I12" s="39">
        <f t="shared" si="5"/>
        <v>7.6388888888889175E-4</v>
      </c>
      <c r="J12" s="40">
        <f t="shared" si="5"/>
        <v>4.1666666666666519E-3</v>
      </c>
      <c r="K12" s="6">
        <f t="shared" si="1"/>
        <v>2.8776041666666711E-3</v>
      </c>
      <c r="L12" s="6">
        <f t="shared" si="2"/>
        <v>9.0711805555555598E-4</v>
      </c>
      <c r="M12" s="6"/>
      <c r="N12" s="6">
        <f t="shared" si="4"/>
        <v>2.7408854166666727E-3</v>
      </c>
    </row>
    <row r="13" spans="1:16" x14ac:dyDescent="0.2">
      <c r="A13" s="3" t="s">
        <v>35</v>
      </c>
      <c r="B13" s="2" t="s">
        <v>69</v>
      </c>
      <c r="C13" s="25">
        <v>30</v>
      </c>
      <c r="D13" s="26">
        <v>40</v>
      </c>
      <c r="E13" s="22">
        <v>35</v>
      </c>
      <c r="F13" s="22">
        <v>10</v>
      </c>
      <c r="G13" s="27">
        <v>80</v>
      </c>
      <c r="H13" s="28">
        <v>10</v>
      </c>
      <c r="I13" s="23">
        <v>30</v>
      </c>
      <c r="J13" s="24">
        <v>40</v>
      </c>
      <c r="K13" s="44">
        <f t="shared" si="1"/>
        <v>34.375</v>
      </c>
      <c r="L13" s="44">
        <f t="shared" si="2"/>
        <v>14.375</v>
      </c>
      <c r="M13" s="2">
        <f t="shared" si="3"/>
        <v>30</v>
      </c>
      <c r="N13" s="45">
        <f t="shared" si="4"/>
        <v>32.1875</v>
      </c>
    </row>
    <row r="14" spans="1:16" x14ac:dyDescent="0.2">
      <c r="C14" s="31">
        <f>(C13/100)*C9</f>
        <v>7.2916666666667067E-3</v>
      </c>
      <c r="D14" s="32">
        <f t="shared" ref="D14:J14" si="6">(D13/100)*D9</f>
        <v>9.7222222222222779E-3</v>
      </c>
      <c r="E14" s="42">
        <f t="shared" si="6"/>
        <v>7.2916666666666789E-3</v>
      </c>
      <c r="F14" s="42">
        <f t="shared" si="6"/>
        <v>1.7361111111111162E-3</v>
      </c>
      <c r="G14" s="35">
        <f t="shared" si="6"/>
        <v>1.6666666666666607E-2</v>
      </c>
      <c r="H14" s="36">
        <f t="shared" si="6"/>
        <v>2.9861111111111117E-3</v>
      </c>
      <c r="I14" s="39">
        <f t="shared" si="6"/>
        <v>4.5833333333333498E-3</v>
      </c>
      <c r="J14" s="40">
        <f t="shared" si="6"/>
        <v>5.5555555555555358E-3</v>
      </c>
      <c r="K14" s="6">
        <f t="shared" si="1"/>
        <v>6.9791666666666734E-3</v>
      </c>
      <c r="L14" s="6">
        <f t="shared" si="2"/>
        <v>3.2638888888888943E-3</v>
      </c>
      <c r="N14" s="6">
        <f t="shared" si="4"/>
        <v>6.2673611111111046E-3</v>
      </c>
    </row>
    <row r="15" spans="1:16" x14ac:dyDescent="0.2">
      <c r="A15" s="3" t="s">
        <v>36</v>
      </c>
      <c r="B15" s="2" t="s">
        <v>70</v>
      </c>
      <c r="C15" s="25">
        <v>60</v>
      </c>
      <c r="D15" s="26">
        <v>40</v>
      </c>
      <c r="E15" s="22">
        <v>50</v>
      </c>
      <c r="F15" s="22">
        <v>75</v>
      </c>
      <c r="G15" s="27">
        <v>10</v>
      </c>
      <c r="H15" s="28">
        <v>80</v>
      </c>
      <c r="I15" s="23">
        <v>65</v>
      </c>
      <c r="J15" s="24">
        <v>30</v>
      </c>
      <c r="K15" s="44">
        <f t="shared" si="1"/>
        <v>51.25</v>
      </c>
      <c r="L15" s="44">
        <f t="shared" si="2"/>
        <v>18.75</v>
      </c>
      <c r="M15" s="2" t="e">
        <f t="shared" si="3"/>
        <v>#N/A</v>
      </c>
      <c r="N15" s="45">
        <f t="shared" si="4"/>
        <v>50.625</v>
      </c>
    </row>
    <row r="16" spans="1:16" x14ac:dyDescent="0.2">
      <c r="C16" s="31">
        <f>(C15/100)*C9</f>
        <v>1.4583333333333413E-2</v>
      </c>
      <c r="D16" s="32">
        <f t="shared" ref="D16:J16" si="7">(D15/100)*D9</f>
        <v>9.7222222222222779E-3</v>
      </c>
      <c r="E16" s="42">
        <f t="shared" si="7"/>
        <v>1.0416666666666685E-2</v>
      </c>
      <c r="F16" s="42">
        <f t="shared" si="7"/>
        <v>1.302083333333337E-2</v>
      </c>
      <c r="G16" s="35">
        <f t="shared" si="7"/>
        <v>2.0833333333333259E-3</v>
      </c>
      <c r="H16" s="36">
        <f t="shared" si="7"/>
        <v>2.3888888888888894E-2</v>
      </c>
      <c r="I16" s="39">
        <f t="shared" si="7"/>
        <v>9.9305555555555935E-3</v>
      </c>
      <c r="J16" s="40">
        <f t="shared" si="7"/>
        <v>4.1666666666666519E-3</v>
      </c>
      <c r="K16" s="6">
        <f t="shared" si="1"/>
        <v>1.0976562500000026E-2</v>
      </c>
      <c r="L16" s="6">
        <f t="shared" si="2"/>
        <v>4.6408420138888996E-3</v>
      </c>
      <c r="N16" s="6">
        <f t="shared" si="4"/>
        <v>1.017361111111114E-2</v>
      </c>
    </row>
    <row r="17" spans="1:16" x14ac:dyDescent="0.2">
      <c r="A17" s="3" t="s">
        <v>7</v>
      </c>
      <c r="C17" s="25"/>
      <c r="D17" s="26"/>
      <c r="E17" s="22"/>
      <c r="F17" s="22"/>
      <c r="G17" s="27"/>
      <c r="H17" s="28"/>
      <c r="I17" s="23"/>
      <c r="J17" s="24"/>
      <c r="K17" s="6"/>
      <c r="N17" s="6"/>
    </row>
    <row r="18" spans="1:16" x14ac:dyDescent="0.2">
      <c r="A18" s="3" t="s">
        <v>37</v>
      </c>
      <c r="B18" s="2" t="s">
        <v>71</v>
      </c>
      <c r="C18" s="25">
        <v>4</v>
      </c>
      <c r="D18" s="26">
        <v>5</v>
      </c>
      <c r="E18" s="22">
        <v>5</v>
      </c>
      <c r="F18" s="22">
        <v>5</v>
      </c>
      <c r="G18" s="27">
        <v>2</v>
      </c>
      <c r="H18" s="28">
        <v>5</v>
      </c>
      <c r="I18" s="23">
        <v>5</v>
      </c>
      <c r="J18" s="24">
        <v>4</v>
      </c>
      <c r="K18" s="44">
        <f t="shared" si="1"/>
        <v>4.375</v>
      </c>
      <c r="L18" s="44">
        <f t="shared" si="2"/>
        <v>0.78125</v>
      </c>
      <c r="M18" s="2">
        <f t="shared" si="3"/>
        <v>5</v>
      </c>
      <c r="N18" s="45">
        <f t="shared" si="4"/>
        <v>4.6875</v>
      </c>
      <c r="O18" s="2">
        <v>5</v>
      </c>
      <c r="P18" s="44">
        <f>ABS(O18-K18)</f>
        <v>0.625</v>
      </c>
    </row>
    <row r="19" spans="1:16" x14ac:dyDescent="0.2">
      <c r="A19" s="3" t="s">
        <v>38</v>
      </c>
      <c r="B19" s="2" t="s">
        <v>72</v>
      </c>
      <c r="C19" s="25">
        <v>4</v>
      </c>
      <c r="D19" s="26">
        <v>4</v>
      </c>
      <c r="E19" s="22">
        <v>4</v>
      </c>
      <c r="F19" s="22">
        <v>4</v>
      </c>
      <c r="G19" s="27">
        <v>5</v>
      </c>
      <c r="H19" s="28">
        <v>4</v>
      </c>
      <c r="I19" s="23">
        <v>4</v>
      </c>
      <c r="J19" s="24">
        <v>4</v>
      </c>
      <c r="K19" s="44">
        <f t="shared" si="1"/>
        <v>4.125</v>
      </c>
      <c r="L19" s="44">
        <f t="shared" si="2"/>
        <v>0.21875</v>
      </c>
      <c r="M19" s="2">
        <f t="shared" si="3"/>
        <v>4</v>
      </c>
      <c r="N19" s="45">
        <f t="shared" si="4"/>
        <v>4</v>
      </c>
      <c r="O19" s="2">
        <v>5</v>
      </c>
      <c r="P19" s="44">
        <f t="shared" ref="P19:P24" si="8">ABS(O19-K19)</f>
        <v>0.875</v>
      </c>
    </row>
    <row r="20" spans="1:16" x14ac:dyDescent="0.2">
      <c r="A20" s="1" t="s">
        <v>39</v>
      </c>
      <c r="B20" s="2" t="s">
        <v>73</v>
      </c>
      <c r="C20" s="25">
        <v>4</v>
      </c>
      <c r="D20" s="26">
        <v>4</v>
      </c>
      <c r="E20" s="22">
        <v>3</v>
      </c>
      <c r="F20" s="22">
        <v>4</v>
      </c>
      <c r="G20" s="27">
        <v>2</v>
      </c>
      <c r="H20" s="28">
        <v>4</v>
      </c>
      <c r="I20" s="23">
        <v>5</v>
      </c>
      <c r="J20" s="24">
        <v>4</v>
      </c>
      <c r="K20" s="44">
        <f t="shared" si="1"/>
        <v>3.75</v>
      </c>
      <c r="L20" s="44">
        <f t="shared" si="2"/>
        <v>0.625</v>
      </c>
      <c r="M20" s="2">
        <f t="shared" si="3"/>
        <v>4</v>
      </c>
      <c r="N20" s="45">
        <f t="shared" si="4"/>
        <v>4</v>
      </c>
      <c r="O20" s="2">
        <v>5</v>
      </c>
      <c r="P20" s="44">
        <f t="shared" si="8"/>
        <v>1.25</v>
      </c>
    </row>
    <row r="21" spans="1:16" x14ac:dyDescent="0.2">
      <c r="A21" s="1" t="s">
        <v>40</v>
      </c>
      <c r="B21" s="2" t="s">
        <v>74</v>
      </c>
      <c r="C21" s="25">
        <v>5</v>
      </c>
      <c r="D21" s="26">
        <v>2</v>
      </c>
      <c r="E21" s="22">
        <v>4</v>
      </c>
      <c r="F21" s="22">
        <v>4</v>
      </c>
      <c r="G21" s="27">
        <v>4</v>
      </c>
      <c r="H21" s="28">
        <v>4</v>
      </c>
      <c r="I21" s="23">
        <v>5</v>
      </c>
      <c r="J21" s="24">
        <v>4</v>
      </c>
      <c r="K21" s="44">
        <f t="shared" si="1"/>
        <v>4</v>
      </c>
      <c r="L21" s="44">
        <f t="shared" si="2"/>
        <v>0.5</v>
      </c>
      <c r="M21" s="2">
        <f t="shared" si="3"/>
        <v>4</v>
      </c>
      <c r="N21" s="45">
        <f t="shared" si="4"/>
        <v>4</v>
      </c>
      <c r="O21" s="2">
        <v>5</v>
      </c>
      <c r="P21" s="44">
        <f t="shared" si="8"/>
        <v>1</v>
      </c>
    </row>
    <row r="22" spans="1:16" x14ac:dyDescent="0.2">
      <c r="A22" s="1" t="s">
        <v>41</v>
      </c>
      <c r="B22" s="2" t="s">
        <v>75</v>
      </c>
      <c r="C22" s="25">
        <v>5</v>
      </c>
      <c r="D22" s="26">
        <v>3</v>
      </c>
      <c r="E22" s="22">
        <v>4</v>
      </c>
      <c r="F22" s="22">
        <v>3</v>
      </c>
      <c r="G22" s="27">
        <v>3</v>
      </c>
      <c r="H22" s="28">
        <v>5</v>
      </c>
      <c r="I22" s="23">
        <v>3</v>
      </c>
      <c r="J22" s="24">
        <v>4</v>
      </c>
      <c r="K22" s="44">
        <f t="shared" si="1"/>
        <v>3.75</v>
      </c>
      <c r="L22" s="44">
        <f t="shared" si="2"/>
        <v>0.75</v>
      </c>
      <c r="M22" s="2">
        <f t="shared" si="3"/>
        <v>3</v>
      </c>
      <c r="N22" s="45">
        <f t="shared" si="4"/>
        <v>3.375</v>
      </c>
      <c r="O22" s="2">
        <v>5</v>
      </c>
      <c r="P22" s="44">
        <f t="shared" si="8"/>
        <v>1.25</v>
      </c>
    </row>
    <row r="23" spans="1:16" x14ac:dyDescent="0.2">
      <c r="A23" s="1" t="s">
        <v>42</v>
      </c>
      <c r="B23" s="2" t="s">
        <v>76</v>
      </c>
      <c r="C23" s="25">
        <v>4</v>
      </c>
      <c r="D23" s="26">
        <v>4</v>
      </c>
      <c r="E23" s="22">
        <v>3</v>
      </c>
      <c r="F23" s="22">
        <v>4</v>
      </c>
      <c r="G23" s="27">
        <v>3</v>
      </c>
      <c r="H23" s="28">
        <v>4</v>
      </c>
      <c r="I23" s="23">
        <v>4</v>
      </c>
      <c r="J23" s="24">
        <v>4</v>
      </c>
      <c r="K23" s="44">
        <f t="shared" si="1"/>
        <v>3.75</v>
      </c>
      <c r="L23" s="44">
        <f t="shared" si="2"/>
        <v>0.375</v>
      </c>
      <c r="M23" s="2">
        <f t="shared" si="3"/>
        <v>4</v>
      </c>
      <c r="N23" s="45">
        <f t="shared" si="4"/>
        <v>4</v>
      </c>
      <c r="O23" s="2">
        <v>5</v>
      </c>
      <c r="P23" s="44">
        <f t="shared" si="8"/>
        <v>1.25</v>
      </c>
    </row>
    <row r="24" spans="1:16" x14ac:dyDescent="0.2">
      <c r="A24" s="2" t="s">
        <v>43</v>
      </c>
      <c r="B24" s="2" t="s">
        <v>77</v>
      </c>
      <c r="C24" s="25">
        <v>2</v>
      </c>
      <c r="D24" s="26">
        <v>4</v>
      </c>
      <c r="E24" s="22">
        <v>3</v>
      </c>
      <c r="F24" s="22">
        <v>3</v>
      </c>
      <c r="G24" s="27">
        <v>3</v>
      </c>
      <c r="H24" s="28">
        <v>5</v>
      </c>
      <c r="I24" s="23">
        <v>2</v>
      </c>
      <c r="J24" s="24">
        <v>2</v>
      </c>
      <c r="K24" s="44">
        <f t="shared" si="1"/>
        <v>3</v>
      </c>
      <c r="L24" s="44">
        <f t="shared" si="2"/>
        <v>0.75</v>
      </c>
      <c r="M24" s="2">
        <f t="shared" si="3"/>
        <v>2</v>
      </c>
      <c r="N24" s="45">
        <f t="shared" si="4"/>
        <v>3</v>
      </c>
      <c r="O24" s="2">
        <v>1</v>
      </c>
      <c r="P24" s="44">
        <f t="shared" si="8"/>
        <v>2</v>
      </c>
    </row>
    <row r="25" spans="1:16" ht="15" x14ac:dyDescent="0.25">
      <c r="P25" s="52">
        <f>AVERAGE(P18:P24)</f>
        <v>1.1785714285714286</v>
      </c>
    </row>
    <row r="26" spans="1:16" ht="15" x14ac:dyDescent="0.25">
      <c r="A26" s="1"/>
      <c r="P26" s="53"/>
    </row>
  </sheetData>
  <mergeCells count="2">
    <mergeCell ref="A6:B6"/>
    <mergeCell ref="A7:B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26"/>
  <sheetViews>
    <sheetView zoomScaleNormal="100" workbookViewId="0"/>
  </sheetViews>
  <sheetFormatPr defaultRowHeight="14.25" x14ac:dyDescent="0.2"/>
  <cols>
    <col min="1" max="1" width="72.140625" style="3" customWidth="1"/>
    <col min="2" max="2" width="17.7109375" style="2" customWidth="1"/>
    <col min="3" max="10" width="9.7109375" style="2" bestFit="1" customWidth="1"/>
    <col min="11" max="11" width="9.140625" style="2"/>
    <col min="12" max="12" width="10.7109375" style="2" bestFit="1" customWidth="1"/>
    <col min="13" max="13" width="10.7109375" style="2" customWidth="1"/>
    <col min="14" max="14" width="9.140625" style="2"/>
    <col min="15" max="15" width="17" style="2" bestFit="1" customWidth="1"/>
    <col min="16" max="16" width="11.28515625" style="2" customWidth="1"/>
    <col min="17" max="16384" width="9.140625" style="2"/>
  </cols>
  <sheetData>
    <row r="4" spans="1:16" x14ac:dyDescent="0.2">
      <c r="B4" s="2" t="s">
        <v>183</v>
      </c>
      <c r="C4" s="27" t="s">
        <v>46</v>
      </c>
      <c r="D4" s="28" t="s">
        <v>47</v>
      </c>
      <c r="E4" s="23" t="s">
        <v>48</v>
      </c>
      <c r="F4" s="24" t="s">
        <v>49</v>
      </c>
      <c r="G4" s="25" t="s">
        <v>44</v>
      </c>
      <c r="H4" s="26" t="s">
        <v>45</v>
      </c>
      <c r="I4" s="22" t="s">
        <v>50</v>
      </c>
      <c r="J4" s="22" t="s">
        <v>51</v>
      </c>
      <c r="K4" s="2" t="s">
        <v>58</v>
      </c>
      <c r="L4" s="2" t="s">
        <v>59</v>
      </c>
      <c r="M4" s="2" t="s">
        <v>60</v>
      </c>
      <c r="N4" s="2" t="s">
        <v>61</v>
      </c>
      <c r="O4" s="2" t="s">
        <v>62</v>
      </c>
      <c r="P4" s="2" t="s">
        <v>63</v>
      </c>
    </row>
    <row r="5" spans="1:16" x14ac:dyDescent="0.2">
      <c r="C5" s="27" t="s">
        <v>27</v>
      </c>
      <c r="D5" s="28" t="s">
        <v>27</v>
      </c>
      <c r="E5" s="23" t="s">
        <v>26</v>
      </c>
      <c r="F5" s="24" t="s">
        <v>26</v>
      </c>
      <c r="G5" s="25" t="s">
        <v>25</v>
      </c>
      <c r="H5" s="26" t="s">
        <v>25</v>
      </c>
      <c r="I5" s="22" t="s">
        <v>29</v>
      </c>
      <c r="J5" s="22" t="s">
        <v>29</v>
      </c>
    </row>
    <row r="6" spans="1:16" x14ac:dyDescent="0.2">
      <c r="A6" s="55" t="s">
        <v>187</v>
      </c>
      <c r="B6" s="55"/>
      <c r="C6" s="27">
        <v>1</v>
      </c>
      <c r="D6" s="28">
        <v>1</v>
      </c>
      <c r="E6" s="23">
        <v>2</v>
      </c>
      <c r="F6" s="24">
        <v>2</v>
      </c>
      <c r="G6" s="25">
        <v>1</v>
      </c>
      <c r="H6" s="26">
        <v>1</v>
      </c>
      <c r="I6" s="22">
        <v>2</v>
      </c>
      <c r="J6" s="22">
        <v>2</v>
      </c>
    </row>
    <row r="7" spans="1:16" ht="15" customHeight="1" x14ac:dyDescent="0.2">
      <c r="A7" s="55" t="s">
        <v>184</v>
      </c>
      <c r="B7" s="55"/>
      <c r="C7" s="33">
        <v>0.70833333333333337</v>
      </c>
      <c r="D7" s="34">
        <v>0.70972222222222225</v>
      </c>
      <c r="E7" s="37">
        <v>0.70833333333333337</v>
      </c>
      <c r="F7" s="38">
        <v>0.71180555555555547</v>
      </c>
      <c r="G7" s="29">
        <v>0.76041666666666663</v>
      </c>
      <c r="H7" s="30">
        <v>0.76041666666666663</v>
      </c>
      <c r="I7" s="41">
        <v>0.76041666666666663</v>
      </c>
      <c r="J7" s="41">
        <v>0.75902777777777775</v>
      </c>
    </row>
    <row r="8" spans="1:16" x14ac:dyDescent="0.2">
      <c r="A8" s="54"/>
      <c r="B8" s="54" t="s">
        <v>185</v>
      </c>
      <c r="C8" s="33">
        <v>0.72986111111111107</v>
      </c>
      <c r="D8" s="34">
        <v>0.73402777777777783</v>
      </c>
      <c r="E8" s="37">
        <v>0.72569444444444453</v>
      </c>
      <c r="F8" s="38">
        <v>0.73611111111111116</v>
      </c>
      <c r="G8" s="29">
        <v>0.77777777777777779</v>
      </c>
      <c r="H8" s="30">
        <v>0.78194444444444444</v>
      </c>
      <c r="I8" s="41">
        <v>0.78125</v>
      </c>
      <c r="J8" s="41">
        <v>0.77638888888888891</v>
      </c>
    </row>
    <row r="9" spans="1:16" ht="15" customHeight="1" x14ac:dyDescent="0.2">
      <c r="B9" s="3" t="s">
        <v>186</v>
      </c>
      <c r="C9" s="35">
        <f t="shared" ref="C9:F9" si="0">C8-C7</f>
        <v>2.1527777777777701E-2</v>
      </c>
      <c r="D9" s="36">
        <f t="shared" si="0"/>
        <v>2.430555555555558E-2</v>
      </c>
      <c r="E9" s="39">
        <f t="shared" si="0"/>
        <v>1.736111111111116E-2</v>
      </c>
      <c r="F9" s="40">
        <f t="shared" si="0"/>
        <v>2.4305555555555691E-2</v>
      </c>
      <c r="G9" s="31">
        <f>G8-G7</f>
        <v>1.736111111111116E-2</v>
      </c>
      <c r="H9" s="32">
        <f t="shared" ref="H9:J9" si="1">H8-H7</f>
        <v>2.1527777777777812E-2</v>
      </c>
      <c r="I9" s="42">
        <f t="shared" si="1"/>
        <v>2.083333333333337E-2</v>
      </c>
      <c r="J9" s="42">
        <f t="shared" si="1"/>
        <v>1.736111111111116E-2</v>
      </c>
      <c r="K9" s="6">
        <f>AVERAGE(C9:J9)</f>
        <v>2.0572916666666705E-2</v>
      </c>
      <c r="L9" s="6">
        <f>AVEDEV(C9:J9)</f>
        <v>2.4088541666666581E-3</v>
      </c>
      <c r="N9" s="6">
        <f>MEDIAN(C9:L9)</f>
        <v>2.0703125000000037E-2</v>
      </c>
    </row>
    <row r="10" spans="1:16" ht="18.75" x14ac:dyDescent="0.3">
      <c r="A10" s="4"/>
      <c r="C10" s="27"/>
      <c r="D10" s="28"/>
      <c r="E10" s="23"/>
      <c r="F10" s="24"/>
      <c r="G10" s="25"/>
      <c r="H10" s="26"/>
      <c r="I10" s="22"/>
      <c r="J10" s="22"/>
      <c r="K10" s="6"/>
      <c r="N10" s="6"/>
    </row>
    <row r="11" spans="1:16" x14ac:dyDescent="0.2">
      <c r="A11" s="3" t="s">
        <v>34</v>
      </c>
      <c r="B11" s="2" t="s">
        <v>68</v>
      </c>
      <c r="C11" s="27">
        <v>10</v>
      </c>
      <c r="D11" s="28">
        <v>10</v>
      </c>
      <c r="E11" s="23">
        <v>10</v>
      </c>
      <c r="F11" s="24">
        <v>35</v>
      </c>
      <c r="G11" s="25">
        <v>20</v>
      </c>
      <c r="H11" s="26">
        <v>30</v>
      </c>
      <c r="I11" s="22">
        <v>15</v>
      </c>
      <c r="J11" s="22">
        <v>15</v>
      </c>
      <c r="K11" s="43">
        <f t="shared" ref="K11:K24" si="2">AVERAGE(C11:J11)</f>
        <v>18.125</v>
      </c>
      <c r="L11" s="2">
        <f t="shared" ref="L11:L24" si="3">AVEDEV(C11:J11)</f>
        <v>7.65625</v>
      </c>
      <c r="M11" s="2">
        <f t="shared" ref="M11:M24" si="4">_xlfn.MODE.SNGL(C11:J11)</f>
        <v>10</v>
      </c>
      <c r="N11" s="45">
        <f t="shared" ref="N11:N24" si="5">MEDIAN(C11:L11)</f>
        <v>15</v>
      </c>
    </row>
    <row r="12" spans="1:16" x14ac:dyDescent="0.2">
      <c r="C12" s="35">
        <f t="shared" ref="C12:F12" si="6">(C11/100)*C9</f>
        <v>2.1527777777777704E-3</v>
      </c>
      <c r="D12" s="36">
        <f t="shared" si="6"/>
        <v>2.4305555555555582E-3</v>
      </c>
      <c r="E12" s="39">
        <f t="shared" si="6"/>
        <v>1.7361111111111162E-3</v>
      </c>
      <c r="F12" s="40">
        <f t="shared" si="6"/>
        <v>8.5069444444444905E-3</v>
      </c>
      <c r="G12" s="31">
        <f>(G11/100)*G9</f>
        <v>3.4722222222222324E-3</v>
      </c>
      <c r="H12" s="32">
        <f t="shared" ref="H12:J12" si="7">(H11/100)*H9</f>
        <v>6.4583333333333437E-3</v>
      </c>
      <c r="I12" s="42">
        <f t="shared" si="7"/>
        <v>3.1250000000000054E-3</v>
      </c>
      <c r="J12" s="42">
        <f t="shared" si="7"/>
        <v>2.6041666666666739E-3</v>
      </c>
      <c r="K12" s="6">
        <f t="shared" si="2"/>
        <v>3.8107638888888991E-3</v>
      </c>
      <c r="L12" s="6">
        <f t="shared" si="3"/>
        <v>1.8359375000000094E-3</v>
      </c>
      <c r="M12" s="6"/>
      <c r="N12" s="6">
        <f t="shared" si="5"/>
        <v>2.8645833333333396E-3</v>
      </c>
    </row>
    <row r="13" spans="1:16" x14ac:dyDescent="0.2">
      <c r="A13" s="3" t="s">
        <v>35</v>
      </c>
      <c r="B13" s="2" t="s">
        <v>69</v>
      </c>
      <c r="C13" s="27">
        <v>50</v>
      </c>
      <c r="D13" s="28">
        <v>20</v>
      </c>
      <c r="E13" s="23">
        <v>50</v>
      </c>
      <c r="F13" s="24">
        <v>30</v>
      </c>
      <c r="G13" s="25">
        <v>40</v>
      </c>
      <c r="H13" s="26">
        <v>20</v>
      </c>
      <c r="I13" s="22">
        <v>35</v>
      </c>
      <c r="J13" s="22">
        <v>10</v>
      </c>
      <c r="K13" s="44">
        <f t="shared" si="2"/>
        <v>31.875</v>
      </c>
      <c r="L13" s="44">
        <f t="shared" si="3"/>
        <v>11.875</v>
      </c>
      <c r="M13" s="2">
        <f t="shared" si="4"/>
        <v>50</v>
      </c>
      <c r="N13" s="45">
        <f t="shared" si="5"/>
        <v>30.9375</v>
      </c>
    </row>
    <row r="14" spans="1:16" x14ac:dyDescent="0.2">
      <c r="C14" s="35">
        <f t="shared" ref="C14:F14" si="8">(C13/100)*C9</f>
        <v>1.0763888888888851E-2</v>
      </c>
      <c r="D14" s="36">
        <f t="shared" si="8"/>
        <v>4.8611111111111164E-3</v>
      </c>
      <c r="E14" s="39">
        <f t="shared" si="8"/>
        <v>8.6805555555555802E-3</v>
      </c>
      <c r="F14" s="40">
        <f t="shared" si="8"/>
        <v>7.2916666666667067E-3</v>
      </c>
      <c r="G14" s="31">
        <f>(G13/100)*G9</f>
        <v>6.9444444444444649E-3</v>
      </c>
      <c r="H14" s="32">
        <f t="shared" ref="H14:J14" si="9">(H13/100)*H9</f>
        <v>4.3055555555555625E-3</v>
      </c>
      <c r="I14" s="42">
        <f t="shared" si="9"/>
        <v>7.2916666666666789E-3</v>
      </c>
      <c r="J14" s="42">
        <f t="shared" si="9"/>
        <v>1.7361111111111162E-3</v>
      </c>
      <c r="K14" s="6">
        <f t="shared" si="2"/>
        <v>6.4843750000000092E-3</v>
      </c>
      <c r="L14" s="6">
        <f t="shared" si="3"/>
        <v>2.1375868055555584E-3</v>
      </c>
      <c r="N14" s="6">
        <f t="shared" si="5"/>
        <v>6.7144097222222371E-3</v>
      </c>
    </row>
    <row r="15" spans="1:16" x14ac:dyDescent="0.2">
      <c r="A15" s="3" t="s">
        <v>36</v>
      </c>
      <c r="B15" s="2" t="s">
        <v>70</v>
      </c>
      <c r="C15" s="27">
        <v>40</v>
      </c>
      <c r="D15" s="28">
        <v>70</v>
      </c>
      <c r="E15" s="23">
        <v>40</v>
      </c>
      <c r="F15" s="24">
        <v>35</v>
      </c>
      <c r="G15" s="25">
        <v>40</v>
      </c>
      <c r="H15" s="26">
        <v>50</v>
      </c>
      <c r="I15" s="22">
        <v>50</v>
      </c>
      <c r="J15" s="22">
        <v>75</v>
      </c>
      <c r="K15" s="44">
        <f t="shared" si="2"/>
        <v>50</v>
      </c>
      <c r="L15" s="44">
        <f t="shared" si="3"/>
        <v>11.25</v>
      </c>
      <c r="M15" s="2">
        <f t="shared" si="4"/>
        <v>40</v>
      </c>
      <c r="N15" s="45">
        <f t="shared" si="5"/>
        <v>45</v>
      </c>
    </row>
    <row r="16" spans="1:16" x14ac:dyDescent="0.2">
      <c r="C16" s="35">
        <f t="shared" ref="C16:F16" si="10">(C15/100)*C9</f>
        <v>8.6111111111110816E-3</v>
      </c>
      <c r="D16" s="36">
        <f t="shared" si="10"/>
        <v>1.7013888888888905E-2</v>
      </c>
      <c r="E16" s="39">
        <f t="shared" si="10"/>
        <v>6.9444444444444649E-3</v>
      </c>
      <c r="F16" s="40">
        <f t="shared" si="10"/>
        <v>8.5069444444444905E-3</v>
      </c>
      <c r="G16" s="31">
        <f>(G15/100)*G9</f>
        <v>6.9444444444444649E-3</v>
      </c>
      <c r="H16" s="32">
        <f t="shared" ref="H16:J16" si="11">(H15/100)*H9</f>
        <v>1.0763888888888906E-2</v>
      </c>
      <c r="I16" s="42">
        <f t="shared" si="11"/>
        <v>1.0416666666666685E-2</v>
      </c>
      <c r="J16" s="42">
        <f t="shared" si="11"/>
        <v>1.302083333333337E-2</v>
      </c>
      <c r="K16" s="6">
        <f t="shared" si="2"/>
        <v>1.0277777777777797E-2</v>
      </c>
      <c r="L16" s="6">
        <f t="shared" si="3"/>
        <v>2.5260416666666712E-3</v>
      </c>
      <c r="N16" s="6">
        <f t="shared" si="5"/>
        <v>9.4444444444444393E-3</v>
      </c>
    </row>
    <row r="17" spans="1:16" x14ac:dyDescent="0.2">
      <c r="A17" s="3" t="s">
        <v>7</v>
      </c>
      <c r="C17" s="27"/>
      <c r="D17" s="28"/>
      <c r="E17" s="23"/>
      <c r="F17" s="24"/>
      <c r="G17" s="25"/>
      <c r="H17" s="26"/>
      <c r="I17" s="22"/>
      <c r="J17" s="22"/>
      <c r="K17" s="6"/>
      <c r="N17" s="6"/>
    </row>
    <row r="18" spans="1:16" x14ac:dyDescent="0.2">
      <c r="A18" s="3" t="s">
        <v>37</v>
      </c>
      <c r="B18" s="2" t="s">
        <v>71</v>
      </c>
      <c r="C18" s="27">
        <v>4</v>
      </c>
      <c r="D18" s="28">
        <v>5</v>
      </c>
      <c r="E18" s="23">
        <v>4</v>
      </c>
      <c r="F18" s="24">
        <v>4</v>
      </c>
      <c r="G18" s="25">
        <v>5</v>
      </c>
      <c r="H18" s="26">
        <v>5</v>
      </c>
      <c r="I18" s="22">
        <v>5</v>
      </c>
      <c r="J18" s="22">
        <v>5</v>
      </c>
      <c r="K18" s="44">
        <f t="shared" si="2"/>
        <v>4.625</v>
      </c>
      <c r="L18" s="44">
        <f t="shared" si="3"/>
        <v>0.46875</v>
      </c>
      <c r="M18" s="2">
        <f t="shared" si="4"/>
        <v>5</v>
      </c>
      <c r="N18" s="45">
        <f t="shared" si="5"/>
        <v>4.8125</v>
      </c>
      <c r="O18" s="2">
        <v>5</v>
      </c>
      <c r="P18" s="44">
        <f>ABS(O18-K18)</f>
        <v>0.375</v>
      </c>
    </row>
    <row r="19" spans="1:16" x14ac:dyDescent="0.2">
      <c r="A19" s="3" t="s">
        <v>38</v>
      </c>
      <c r="B19" s="2" t="s">
        <v>72</v>
      </c>
      <c r="C19" s="27">
        <v>4</v>
      </c>
      <c r="D19" s="28">
        <v>4</v>
      </c>
      <c r="E19" s="23">
        <v>3</v>
      </c>
      <c r="F19" s="24">
        <v>3</v>
      </c>
      <c r="G19" s="25">
        <v>3</v>
      </c>
      <c r="H19" s="26">
        <v>4</v>
      </c>
      <c r="I19" s="22">
        <v>4</v>
      </c>
      <c r="J19" s="22">
        <v>4</v>
      </c>
      <c r="K19" s="44">
        <f t="shared" si="2"/>
        <v>3.625</v>
      </c>
      <c r="L19" s="44">
        <f t="shared" si="3"/>
        <v>0.46875</v>
      </c>
      <c r="M19" s="2">
        <f t="shared" si="4"/>
        <v>4</v>
      </c>
      <c r="N19" s="45">
        <f t="shared" si="5"/>
        <v>3.8125</v>
      </c>
      <c r="O19" s="2">
        <v>5</v>
      </c>
      <c r="P19" s="44">
        <f t="shared" ref="P19:P24" si="12">ABS(O19-K19)</f>
        <v>1.375</v>
      </c>
    </row>
    <row r="20" spans="1:16" x14ac:dyDescent="0.2">
      <c r="A20" s="1" t="s">
        <v>39</v>
      </c>
      <c r="B20" s="2" t="s">
        <v>73</v>
      </c>
      <c r="C20" s="27">
        <v>3</v>
      </c>
      <c r="D20" s="28">
        <v>3</v>
      </c>
      <c r="E20" s="23">
        <v>5</v>
      </c>
      <c r="F20" s="24">
        <v>3</v>
      </c>
      <c r="G20" s="25">
        <v>3</v>
      </c>
      <c r="H20" s="26">
        <v>4</v>
      </c>
      <c r="I20" s="22">
        <v>3</v>
      </c>
      <c r="J20" s="22">
        <v>4</v>
      </c>
      <c r="K20" s="44">
        <f t="shared" si="2"/>
        <v>3.5</v>
      </c>
      <c r="L20" s="44">
        <f t="shared" si="3"/>
        <v>0.625</v>
      </c>
      <c r="M20" s="2">
        <f t="shared" si="4"/>
        <v>3</v>
      </c>
      <c r="N20" s="45">
        <f t="shared" si="5"/>
        <v>3</v>
      </c>
      <c r="O20" s="2">
        <v>5</v>
      </c>
      <c r="P20" s="44">
        <f t="shared" si="12"/>
        <v>1.5</v>
      </c>
    </row>
    <row r="21" spans="1:16" x14ac:dyDescent="0.2">
      <c r="A21" s="1" t="s">
        <v>40</v>
      </c>
      <c r="B21" s="2" t="s">
        <v>74</v>
      </c>
      <c r="C21" s="27">
        <v>2</v>
      </c>
      <c r="D21" s="28">
        <v>4</v>
      </c>
      <c r="E21" s="23">
        <v>5</v>
      </c>
      <c r="F21" s="24">
        <v>4</v>
      </c>
      <c r="G21" s="25">
        <v>5</v>
      </c>
      <c r="H21" s="26">
        <v>5</v>
      </c>
      <c r="I21" s="22">
        <v>4</v>
      </c>
      <c r="J21" s="22">
        <v>4</v>
      </c>
      <c r="K21" s="44">
        <f t="shared" si="2"/>
        <v>4.125</v>
      </c>
      <c r="L21" s="44">
        <f t="shared" si="3"/>
        <v>0.65625</v>
      </c>
      <c r="M21" s="2">
        <f t="shared" si="4"/>
        <v>4</v>
      </c>
      <c r="N21" s="45">
        <f t="shared" si="5"/>
        <v>4</v>
      </c>
      <c r="O21" s="2">
        <v>5</v>
      </c>
      <c r="P21" s="44">
        <f t="shared" si="12"/>
        <v>0.875</v>
      </c>
    </row>
    <row r="22" spans="1:16" x14ac:dyDescent="0.2">
      <c r="A22" s="1" t="s">
        <v>41</v>
      </c>
      <c r="B22" s="2" t="s">
        <v>75</v>
      </c>
      <c r="C22" s="27">
        <v>5</v>
      </c>
      <c r="D22" s="28">
        <v>5</v>
      </c>
      <c r="E22" s="23">
        <v>3</v>
      </c>
      <c r="F22" s="24">
        <v>3</v>
      </c>
      <c r="G22" s="25">
        <v>3</v>
      </c>
      <c r="H22" s="26">
        <v>2</v>
      </c>
      <c r="I22" s="22">
        <v>4</v>
      </c>
      <c r="J22" s="22">
        <v>3</v>
      </c>
      <c r="K22" s="44">
        <f t="shared" si="2"/>
        <v>3.5</v>
      </c>
      <c r="L22" s="44">
        <f t="shared" si="3"/>
        <v>0.875</v>
      </c>
      <c r="M22" s="2">
        <f t="shared" si="4"/>
        <v>3</v>
      </c>
      <c r="N22" s="45">
        <f t="shared" si="5"/>
        <v>3</v>
      </c>
      <c r="O22" s="2">
        <v>5</v>
      </c>
      <c r="P22" s="44">
        <f t="shared" si="12"/>
        <v>1.5</v>
      </c>
    </row>
    <row r="23" spans="1:16" x14ac:dyDescent="0.2">
      <c r="A23" s="1" t="s">
        <v>42</v>
      </c>
      <c r="B23" s="2" t="s">
        <v>76</v>
      </c>
      <c r="C23" s="27">
        <v>3</v>
      </c>
      <c r="D23" s="28">
        <v>5</v>
      </c>
      <c r="E23" s="23">
        <v>5</v>
      </c>
      <c r="F23" s="24">
        <v>2</v>
      </c>
      <c r="G23" s="25">
        <v>5</v>
      </c>
      <c r="H23" s="26">
        <v>4</v>
      </c>
      <c r="I23" s="22">
        <v>3</v>
      </c>
      <c r="J23" s="22">
        <v>4</v>
      </c>
      <c r="K23" s="44">
        <f t="shared" si="2"/>
        <v>3.875</v>
      </c>
      <c r="L23" s="44">
        <f t="shared" si="3"/>
        <v>0.90625</v>
      </c>
      <c r="M23" s="2">
        <f t="shared" si="4"/>
        <v>5</v>
      </c>
      <c r="N23" s="45">
        <f t="shared" si="5"/>
        <v>3.9375</v>
      </c>
      <c r="O23" s="2">
        <v>5</v>
      </c>
      <c r="P23" s="44">
        <f t="shared" si="12"/>
        <v>1.125</v>
      </c>
    </row>
    <row r="24" spans="1:16" x14ac:dyDescent="0.2">
      <c r="A24" s="2" t="s">
        <v>43</v>
      </c>
      <c r="B24" s="2" t="s">
        <v>77</v>
      </c>
      <c r="C24" s="27">
        <v>2</v>
      </c>
      <c r="D24" s="28">
        <v>5</v>
      </c>
      <c r="E24" s="23">
        <v>2</v>
      </c>
      <c r="F24" s="24">
        <v>3</v>
      </c>
      <c r="G24" s="25">
        <v>3</v>
      </c>
      <c r="H24" s="26">
        <v>4</v>
      </c>
      <c r="I24" s="22">
        <v>3</v>
      </c>
      <c r="J24" s="22">
        <v>3</v>
      </c>
      <c r="K24" s="44">
        <f t="shared" si="2"/>
        <v>3.125</v>
      </c>
      <c r="L24" s="44">
        <f t="shared" si="3"/>
        <v>0.6875</v>
      </c>
      <c r="M24" s="2">
        <f t="shared" si="4"/>
        <v>3</v>
      </c>
      <c r="N24" s="45">
        <f t="shared" si="5"/>
        <v>3</v>
      </c>
      <c r="O24" s="2">
        <v>1</v>
      </c>
      <c r="P24" s="44">
        <f t="shared" si="12"/>
        <v>2.125</v>
      </c>
    </row>
    <row r="25" spans="1:16" ht="15" x14ac:dyDescent="0.25">
      <c r="P25" s="52">
        <f>AVERAGE(P18:P24)</f>
        <v>1.2678571428571428</v>
      </c>
    </row>
    <row r="26" spans="1:16" x14ac:dyDescent="0.2">
      <c r="A26" s="1"/>
    </row>
  </sheetData>
  <mergeCells count="2">
    <mergeCell ref="A6:B6"/>
    <mergeCell ref="A7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3"/>
  <sheetViews>
    <sheetView zoomScale="95" zoomScaleNormal="95" workbookViewId="0">
      <selection activeCell="E33" sqref="E33"/>
    </sheetView>
  </sheetViews>
  <sheetFormatPr defaultRowHeight="14.25" x14ac:dyDescent="0.2"/>
  <cols>
    <col min="1" max="1" width="72.140625" style="3" customWidth="1"/>
    <col min="2" max="2" width="17.7109375" style="2" customWidth="1"/>
    <col min="3" max="10" width="9.7109375" style="2" bestFit="1" customWidth="1"/>
    <col min="11" max="11" width="9.140625" style="2"/>
    <col min="12" max="12" width="10.7109375" style="2" bestFit="1" customWidth="1"/>
    <col min="13" max="13" width="10.7109375" style="2" customWidth="1"/>
    <col min="14" max="14" width="9.140625" style="2"/>
    <col min="15" max="15" width="17" style="2" bestFit="1" customWidth="1"/>
    <col min="16" max="16" width="11.28515625" style="2" customWidth="1"/>
    <col min="17" max="16384" width="9.140625" style="2"/>
  </cols>
  <sheetData>
    <row r="4" spans="1:16" x14ac:dyDescent="0.2">
      <c r="B4" s="2" t="s">
        <v>183</v>
      </c>
      <c r="C4" s="27" t="s">
        <v>46</v>
      </c>
      <c r="D4" s="28" t="s">
        <v>47</v>
      </c>
      <c r="E4" s="22" t="s">
        <v>50</v>
      </c>
      <c r="F4" s="22" t="s">
        <v>51</v>
      </c>
      <c r="G4" s="25" t="s">
        <v>44</v>
      </c>
      <c r="H4" s="26" t="s">
        <v>45</v>
      </c>
      <c r="I4" s="23" t="s">
        <v>48</v>
      </c>
      <c r="J4" s="24" t="s">
        <v>49</v>
      </c>
      <c r="K4" s="2" t="s">
        <v>58</v>
      </c>
      <c r="L4" s="2" t="s">
        <v>59</v>
      </c>
      <c r="M4" s="2" t="s">
        <v>60</v>
      </c>
      <c r="N4" s="2" t="s">
        <v>61</v>
      </c>
      <c r="O4" s="2" t="s">
        <v>62</v>
      </c>
      <c r="P4" s="2" t="s">
        <v>63</v>
      </c>
    </row>
    <row r="5" spans="1:16" x14ac:dyDescent="0.2">
      <c r="C5" s="27" t="s">
        <v>27</v>
      </c>
      <c r="D5" s="28" t="s">
        <v>27</v>
      </c>
      <c r="E5" s="22" t="s">
        <v>29</v>
      </c>
      <c r="F5" s="22" t="s">
        <v>29</v>
      </c>
      <c r="G5" s="25" t="s">
        <v>25</v>
      </c>
      <c r="H5" s="26" t="s">
        <v>25</v>
      </c>
      <c r="I5" s="23" t="s">
        <v>26</v>
      </c>
      <c r="J5" s="24" t="s">
        <v>26</v>
      </c>
    </row>
    <row r="6" spans="1:16" x14ac:dyDescent="0.2">
      <c r="A6" s="55" t="s">
        <v>187</v>
      </c>
      <c r="B6" s="55"/>
      <c r="C6" s="27">
        <v>1</v>
      </c>
      <c r="D6" s="28">
        <v>1</v>
      </c>
      <c r="E6" s="22">
        <v>1</v>
      </c>
      <c r="F6" s="22">
        <v>1</v>
      </c>
      <c r="G6" s="25">
        <v>1</v>
      </c>
      <c r="H6" s="26">
        <v>1</v>
      </c>
      <c r="I6" s="23">
        <v>1</v>
      </c>
      <c r="J6" s="24">
        <v>1</v>
      </c>
    </row>
    <row r="7" spans="1:16" ht="15" customHeight="1" x14ac:dyDescent="0.2">
      <c r="A7" s="55" t="s">
        <v>184</v>
      </c>
      <c r="B7" s="55"/>
      <c r="C7" s="33">
        <v>0.70833333333333337</v>
      </c>
      <c r="D7" s="34">
        <v>0.70972222222222225</v>
      </c>
      <c r="E7" s="41">
        <v>0.71527777777777779</v>
      </c>
      <c r="F7" s="41">
        <v>0.71527777777777779</v>
      </c>
      <c r="G7" s="29">
        <v>0.76041666666666663</v>
      </c>
      <c r="H7" s="30">
        <v>0.76041666666666663</v>
      </c>
      <c r="I7" s="37">
        <v>0.75763888888888886</v>
      </c>
      <c r="J7" s="38">
        <v>0.76041666666666663</v>
      </c>
    </row>
    <row r="8" spans="1:16" x14ac:dyDescent="0.2">
      <c r="A8" s="54"/>
      <c r="B8" s="54" t="s">
        <v>185</v>
      </c>
      <c r="C8" s="33">
        <v>0.72986111111111107</v>
      </c>
      <c r="D8" s="34">
        <v>0.73402777777777783</v>
      </c>
      <c r="E8" s="41">
        <v>0.72569444444444453</v>
      </c>
      <c r="F8" s="41">
        <v>0.72916666666666663</v>
      </c>
      <c r="G8" s="29">
        <v>0.77777777777777779</v>
      </c>
      <c r="H8" s="30">
        <v>0.78194444444444444</v>
      </c>
      <c r="I8" s="37">
        <v>0.7729166666666667</v>
      </c>
      <c r="J8" s="38">
        <v>0.77430555555555547</v>
      </c>
    </row>
    <row r="9" spans="1:16" ht="15" customHeight="1" x14ac:dyDescent="0.2">
      <c r="B9" s="3" t="s">
        <v>186</v>
      </c>
      <c r="C9" s="35">
        <f t="shared" ref="C9:F9" si="0">C8-C7</f>
        <v>2.1527777777777701E-2</v>
      </c>
      <c r="D9" s="36">
        <f t="shared" si="0"/>
        <v>2.430555555555558E-2</v>
      </c>
      <c r="E9" s="42">
        <f t="shared" si="0"/>
        <v>1.0416666666666741E-2</v>
      </c>
      <c r="F9" s="42">
        <f t="shared" si="0"/>
        <v>1.388888888888884E-2</v>
      </c>
      <c r="G9" s="31">
        <f>G8-G7</f>
        <v>1.736111111111116E-2</v>
      </c>
      <c r="H9" s="32">
        <f t="shared" ref="H9:J9" si="1">H8-H7</f>
        <v>2.1527777777777812E-2</v>
      </c>
      <c r="I9" s="39">
        <f t="shared" si="1"/>
        <v>1.5277777777777835E-2</v>
      </c>
      <c r="J9" s="40">
        <f t="shared" si="1"/>
        <v>1.388888888888884E-2</v>
      </c>
      <c r="K9" s="6">
        <f>AVERAGE(C9:J9)</f>
        <v>1.7274305555555564E-2</v>
      </c>
      <c r="L9" s="6">
        <f>AVEDEV(C9:J9)</f>
        <v>3.90625E-3</v>
      </c>
      <c r="N9" s="6">
        <f>MEDIAN(C9:L9)</f>
        <v>1.6276041666666699E-2</v>
      </c>
    </row>
    <row r="10" spans="1:16" ht="18.75" x14ac:dyDescent="0.3">
      <c r="A10" s="4"/>
      <c r="C10" s="27"/>
      <c r="D10" s="28"/>
      <c r="E10" s="22"/>
      <c r="F10" s="22"/>
      <c r="G10" s="25"/>
      <c r="H10" s="26"/>
      <c r="I10" s="23"/>
      <c r="J10" s="24"/>
      <c r="K10" s="6"/>
      <c r="N10" s="6"/>
    </row>
    <row r="11" spans="1:16" x14ac:dyDescent="0.2">
      <c r="A11" s="3" t="s">
        <v>34</v>
      </c>
      <c r="B11" s="2" t="s">
        <v>68</v>
      </c>
      <c r="C11" s="27">
        <v>10</v>
      </c>
      <c r="D11" s="28">
        <v>10</v>
      </c>
      <c r="E11" s="22">
        <v>15</v>
      </c>
      <c r="F11" s="22">
        <v>10</v>
      </c>
      <c r="G11" s="25">
        <v>20</v>
      </c>
      <c r="H11" s="26">
        <v>30</v>
      </c>
      <c r="I11" s="23">
        <v>5</v>
      </c>
      <c r="J11" s="24">
        <v>30</v>
      </c>
      <c r="K11" s="43">
        <f t="shared" ref="K11:K24" si="2">AVERAGE(C11:J11)</f>
        <v>16.25</v>
      </c>
      <c r="L11" s="2">
        <f t="shared" ref="L11:L24" si="3">AVEDEV(C11:J11)</f>
        <v>7.8125</v>
      </c>
      <c r="M11" s="2">
        <f t="shared" ref="M11:M24" si="4">_xlfn.MODE.SNGL(C11:J11)</f>
        <v>10</v>
      </c>
      <c r="N11" s="45">
        <f t="shared" ref="N11:N24" si="5">MEDIAN(C11:L11)</f>
        <v>12.5</v>
      </c>
    </row>
    <row r="12" spans="1:16" x14ac:dyDescent="0.2">
      <c r="C12" s="35">
        <f t="shared" ref="C12:F12" si="6">(C11/100)*C9</f>
        <v>2.1527777777777704E-3</v>
      </c>
      <c r="D12" s="36">
        <f t="shared" si="6"/>
        <v>2.4305555555555582E-3</v>
      </c>
      <c r="E12" s="42">
        <f t="shared" si="6"/>
        <v>1.5625000000000111E-3</v>
      </c>
      <c r="F12" s="42">
        <f t="shared" si="6"/>
        <v>1.388888888888884E-3</v>
      </c>
      <c r="G12" s="31">
        <f>(G11/100)*G9</f>
        <v>3.4722222222222324E-3</v>
      </c>
      <c r="H12" s="32">
        <f t="shared" ref="H12:J12" si="7">(H11/100)*H9</f>
        <v>6.4583333333333437E-3</v>
      </c>
      <c r="I12" s="39">
        <f t="shared" si="7"/>
        <v>7.6388888888889175E-4</v>
      </c>
      <c r="J12" s="40">
        <f t="shared" si="7"/>
        <v>4.1666666666666519E-3</v>
      </c>
      <c r="K12" s="6">
        <f t="shared" si="2"/>
        <v>2.7994791666666676E-3</v>
      </c>
      <c r="L12" s="6">
        <f t="shared" si="3"/>
        <v>1.4246961805555562E-3</v>
      </c>
      <c r="M12" s="6"/>
      <c r="N12" s="6">
        <f t="shared" si="5"/>
        <v>2.2916666666666641E-3</v>
      </c>
    </row>
    <row r="13" spans="1:16" x14ac:dyDescent="0.2">
      <c r="A13" s="3" t="s">
        <v>35</v>
      </c>
      <c r="B13" s="2" t="s">
        <v>69</v>
      </c>
      <c r="C13" s="27">
        <v>50</v>
      </c>
      <c r="D13" s="28">
        <v>20</v>
      </c>
      <c r="E13" s="22">
        <v>35</v>
      </c>
      <c r="F13" s="22">
        <v>10</v>
      </c>
      <c r="G13" s="25">
        <v>40</v>
      </c>
      <c r="H13" s="26">
        <v>20</v>
      </c>
      <c r="I13" s="23">
        <v>30</v>
      </c>
      <c r="J13" s="24">
        <v>40</v>
      </c>
      <c r="K13" s="44">
        <f t="shared" si="2"/>
        <v>30.625</v>
      </c>
      <c r="L13" s="44">
        <f t="shared" si="3"/>
        <v>10.625</v>
      </c>
      <c r="M13" s="2">
        <f t="shared" si="4"/>
        <v>20</v>
      </c>
      <c r="N13" s="45">
        <f t="shared" si="5"/>
        <v>30.3125</v>
      </c>
    </row>
    <row r="14" spans="1:16" x14ac:dyDescent="0.2">
      <c r="C14" s="35">
        <f t="shared" ref="C14:F14" si="8">(C13/100)*C9</f>
        <v>1.0763888888888851E-2</v>
      </c>
      <c r="D14" s="36">
        <f t="shared" si="8"/>
        <v>4.8611111111111164E-3</v>
      </c>
      <c r="E14" s="42">
        <f t="shared" si="8"/>
        <v>3.645833333333359E-3</v>
      </c>
      <c r="F14" s="42">
        <f t="shared" si="8"/>
        <v>1.388888888888884E-3</v>
      </c>
      <c r="G14" s="31">
        <f>(G13/100)*G9</f>
        <v>6.9444444444444649E-3</v>
      </c>
      <c r="H14" s="32">
        <f t="shared" ref="H14:J14" si="9">(H13/100)*H9</f>
        <v>4.3055555555555625E-3</v>
      </c>
      <c r="I14" s="39">
        <f t="shared" si="9"/>
        <v>4.5833333333333498E-3</v>
      </c>
      <c r="J14" s="40">
        <f t="shared" si="9"/>
        <v>5.5555555555555358E-3</v>
      </c>
      <c r="K14" s="6">
        <f t="shared" si="2"/>
        <v>5.2560763888888909E-3</v>
      </c>
      <c r="L14" s="6">
        <f t="shared" si="3"/>
        <v>1.8739149305555453E-3</v>
      </c>
      <c r="N14" s="6">
        <f t="shared" si="5"/>
        <v>4.7222222222222335E-3</v>
      </c>
    </row>
    <row r="15" spans="1:16" x14ac:dyDescent="0.2">
      <c r="A15" s="3" t="s">
        <v>36</v>
      </c>
      <c r="B15" s="2" t="s">
        <v>70</v>
      </c>
      <c r="C15" s="27">
        <v>40</v>
      </c>
      <c r="D15" s="28">
        <v>70</v>
      </c>
      <c r="E15" s="22">
        <v>50</v>
      </c>
      <c r="F15" s="22">
        <v>80</v>
      </c>
      <c r="G15" s="25">
        <v>40</v>
      </c>
      <c r="H15" s="26">
        <v>50</v>
      </c>
      <c r="I15" s="23">
        <v>65</v>
      </c>
      <c r="J15" s="24">
        <v>30</v>
      </c>
      <c r="K15" s="44">
        <f t="shared" si="2"/>
        <v>53.125</v>
      </c>
      <c r="L15" s="44">
        <f t="shared" si="3"/>
        <v>13.90625</v>
      </c>
      <c r="M15" s="2">
        <f t="shared" si="4"/>
        <v>40</v>
      </c>
      <c r="N15" s="45">
        <f t="shared" si="5"/>
        <v>50</v>
      </c>
    </row>
    <row r="16" spans="1:16" x14ac:dyDescent="0.2">
      <c r="C16" s="35">
        <f t="shared" ref="C16:F16" si="10">(C15/100)*C9</f>
        <v>8.6111111111110816E-3</v>
      </c>
      <c r="D16" s="36">
        <f t="shared" si="10"/>
        <v>1.7013888888888905E-2</v>
      </c>
      <c r="E16" s="42">
        <f t="shared" si="10"/>
        <v>5.2083333333333703E-3</v>
      </c>
      <c r="F16" s="42">
        <f t="shared" si="10"/>
        <v>1.1111111111111072E-2</v>
      </c>
      <c r="G16" s="31">
        <f>(G15/100)*G9</f>
        <v>6.9444444444444649E-3</v>
      </c>
      <c r="H16" s="32">
        <f t="shared" ref="H16:J16" si="11">(H15/100)*H9</f>
        <v>1.0763888888888906E-2</v>
      </c>
      <c r="I16" s="39">
        <f t="shared" si="11"/>
        <v>9.9305555555555935E-3</v>
      </c>
      <c r="J16" s="40">
        <f t="shared" si="11"/>
        <v>4.1666666666666519E-3</v>
      </c>
      <c r="K16" s="6">
        <f t="shared" si="2"/>
        <v>9.2187500000000065E-3</v>
      </c>
      <c r="L16" s="6">
        <f t="shared" si="3"/>
        <v>2.9861111111111139E-3</v>
      </c>
      <c r="N16" s="6">
        <f t="shared" si="5"/>
        <v>8.914930555555544E-3</v>
      </c>
    </row>
    <row r="17" spans="1:16" x14ac:dyDescent="0.2">
      <c r="A17" s="3" t="s">
        <v>7</v>
      </c>
      <c r="C17" s="27"/>
      <c r="D17" s="28"/>
      <c r="E17" s="22"/>
      <c r="F17" s="22"/>
      <c r="G17" s="25"/>
      <c r="H17" s="26"/>
      <c r="I17" s="23"/>
      <c r="J17" s="24"/>
      <c r="K17" s="6"/>
      <c r="N17" s="6"/>
    </row>
    <row r="18" spans="1:16" x14ac:dyDescent="0.2">
      <c r="A18" s="3" t="s">
        <v>37</v>
      </c>
      <c r="B18" s="2" t="s">
        <v>71</v>
      </c>
      <c r="C18" s="27">
        <v>4</v>
      </c>
      <c r="D18" s="28">
        <v>5</v>
      </c>
      <c r="E18" s="22">
        <v>5</v>
      </c>
      <c r="F18" s="22">
        <v>4</v>
      </c>
      <c r="G18" s="25">
        <v>5</v>
      </c>
      <c r="H18" s="26">
        <v>5</v>
      </c>
      <c r="I18" s="23">
        <v>5</v>
      </c>
      <c r="J18" s="24">
        <v>4</v>
      </c>
      <c r="K18" s="44">
        <f t="shared" si="2"/>
        <v>4.625</v>
      </c>
      <c r="L18" s="44">
        <f t="shared" si="3"/>
        <v>0.46875</v>
      </c>
      <c r="M18" s="2">
        <f t="shared" si="4"/>
        <v>5</v>
      </c>
      <c r="N18" s="45">
        <f t="shared" si="5"/>
        <v>4.8125</v>
      </c>
      <c r="O18" s="2">
        <v>5</v>
      </c>
      <c r="P18" s="44">
        <f>ABS(O18-K18)</f>
        <v>0.375</v>
      </c>
    </row>
    <row r="19" spans="1:16" x14ac:dyDescent="0.2">
      <c r="A19" s="3" t="s">
        <v>38</v>
      </c>
      <c r="B19" s="2" t="s">
        <v>72</v>
      </c>
      <c r="C19" s="27">
        <v>4</v>
      </c>
      <c r="D19" s="28">
        <v>4</v>
      </c>
      <c r="E19" s="22">
        <v>4</v>
      </c>
      <c r="F19" s="22">
        <v>4</v>
      </c>
      <c r="G19" s="25">
        <v>3</v>
      </c>
      <c r="H19" s="26">
        <v>4</v>
      </c>
      <c r="I19" s="23">
        <v>4</v>
      </c>
      <c r="J19" s="24">
        <v>4</v>
      </c>
      <c r="K19" s="44">
        <f t="shared" si="2"/>
        <v>3.875</v>
      </c>
      <c r="L19" s="44">
        <f t="shared" si="3"/>
        <v>0.21875</v>
      </c>
      <c r="M19" s="2">
        <f t="shared" si="4"/>
        <v>4</v>
      </c>
      <c r="N19" s="45">
        <f t="shared" si="5"/>
        <v>4</v>
      </c>
      <c r="O19" s="2">
        <v>5</v>
      </c>
      <c r="P19" s="44">
        <f t="shared" ref="P19:P24" si="12">ABS(O19-K19)</f>
        <v>1.125</v>
      </c>
    </row>
    <row r="20" spans="1:16" x14ac:dyDescent="0.2">
      <c r="A20" s="1" t="s">
        <v>39</v>
      </c>
      <c r="B20" s="2" t="s">
        <v>73</v>
      </c>
      <c r="C20" s="27">
        <v>3</v>
      </c>
      <c r="D20" s="28">
        <v>3</v>
      </c>
      <c r="E20" s="22">
        <v>2</v>
      </c>
      <c r="F20" s="22">
        <v>3</v>
      </c>
      <c r="G20" s="25">
        <v>3</v>
      </c>
      <c r="H20" s="26">
        <v>4</v>
      </c>
      <c r="I20" s="23">
        <v>5</v>
      </c>
      <c r="J20" s="24">
        <v>4</v>
      </c>
      <c r="K20" s="44">
        <f t="shared" si="2"/>
        <v>3.375</v>
      </c>
      <c r="L20" s="44">
        <f t="shared" si="3"/>
        <v>0.71875</v>
      </c>
      <c r="M20" s="2">
        <f t="shared" si="4"/>
        <v>3</v>
      </c>
      <c r="N20" s="45">
        <f t="shared" si="5"/>
        <v>3</v>
      </c>
      <c r="O20" s="2">
        <v>5</v>
      </c>
      <c r="P20" s="44">
        <f t="shared" si="12"/>
        <v>1.625</v>
      </c>
    </row>
    <row r="21" spans="1:16" x14ac:dyDescent="0.2">
      <c r="A21" s="1" t="s">
        <v>40</v>
      </c>
      <c r="B21" s="2" t="s">
        <v>74</v>
      </c>
      <c r="C21" s="27">
        <v>2</v>
      </c>
      <c r="D21" s="28">
        <v>4</v>
      </c>
      <c r="E21" s="22">
        <v>3</v>
      </c>
      <c r="F21" s="22">
        <v>4</v>
      </c>
      <c r="G21" s="25">
        <v>5</v>
      </c>
      <c r="H21" s="26">
        <v>5</v>
      </c>
      <c r="I21" s="23">
        <v>5</v>
      </c>
      <c r="J21" s="24">
        <v>4</v>
      </c>
      <c r="K21" s="44">
        <f t="shared" si="2"/>
        <v>4</v>
      </c>
      <c r="L21" s="44">
        <f t="shared" si="3"/>
        <v>0.75</v>
      </c>
      <c r="M21" s="2">
        <f t="shared" si="4"/>
        <v>4</v>
      </c>
      <c r="N21" s="45">
        <f t="shared" si="5"/>
        <v>4</v>
      </c>
      <c r="O21" s="2">
        <v>5</v>
      </c>
      <c r="P21" s="44">
        <f t="shared" si="12"/>
        <v>1</v>
      </c>
    </row>
    <row r="22" spans="1:16" x14ac:dyDescent="0.2">
      <c r="A22" s="1" t="s">
        <v>41</v>
      </c>
      <c r="B22" s="2" t="s">
        <v>75</v>
      </c>
      <c r="C22" s="27">
        <v>5</v>
      </c>
      <c r="D22" s="28">
        <v>5</v>
      </c>
      <c r="E22" s="22">
        <v>4</v>
      </c>
      <c r="F22" s="22">
        <v>5</v>
      </c>
      <c r="G22" s="25">
        <v>3</v>
      </c>
      <c r="H22" s="26">
        <v>2</v>
      </c>
      <c r="I22" s="23">
        <v>3</v>
      </c>
      <c r="J22" s="24">
        <v>4</v>
      </c>
      <c r="K22" s="44">
        <f t="shared" si="2"/>
        <v>3.875</v>
      </c>
      <c r="L22" s="44">
        <f t="shared" si="3"/>
        <v>0.90625</v>
      </c>
      <c r="M22" s="2">
        <f t="shared" si="4"/>
        <v>5</v>
      </c>
      <c r="N22" s="45">
        <f t="shared" si="5"/>
        <v>3.9375</v>
      </c>
      <c r="O22" s="2">
        <v>5</v>
      </c>
      <c r="P22" s="44">
        <f t="shared" si="12"/>
        <v>1.125</v>
      </c>
    </row>
    <row r="23" spans="1:16" x14ac:dyDescent="0.2">
      <c r="A23" s="1" t="s">
        <v>42</v>
      </c>
      <c r="B23" s="2" t="s">
        <v>76</v>
      </c>
      <c r="C23" s="27">
        <v>3</v>
      </c>
      <c r="D23" s="28">
        <v>5</v>
      </c>
      <c r="E23" s="22">
        <v>4</v>
      </c>
      <c r="F23" s="22">
        <v>4</v>
      </c>
      <c r="G23" s="25">
        <v>5</v>
      </c>
      <c r="H23" s="26">
        <v>4</v>
      </c>
      <c r="I23" s="23">
        <v>4</v>
      </c>
      <c r="J23" s="24">
        <v>4</v>
      </c>
      <c r="K23" s="44">
        <f t="shared" si="2"/>
        <v>4.125</v>
      </c>
      <c r="L23" s="44">
        <f t="shared" si="3"/>
        <v>0.4375</v>
      </c>
      <c r="M23" s="2">
        <f t="shared" si="4"/>
        <v>4</v>
      </c>
      <c r="N23" s="45">
        <f t="shared" si="5"/>
        <v>4</v>
      </c>
      <c r="O23" s="2">
        <v>5</v>
      </c>
      <c r="P23" s="44">
        <f t="shared" si="12"/>
        <v>0.875</v>
      </c>
    </row>
    <row r="24" spans="1:16" x14ac:dyDescent="0.2">
      <c r="A24" s="2" t="s">
        <v>43</v>
      </c>
      <c r="B24" s="2" t="s">
        <v>77</v>
      </c>
      <c r="C24" s="27">
        <v>2</v>
      </c>
      <c r="D24" s="28">
        <v>5</v>
      </c>
      <c r="E24" s="22">
        <v>4</v>
      </c>
      <c r="F24" s="22">
        <v>3</v>
      </c>
      <c r="G24" s="25">
        <v>3</v>
      </c>
      <c r="H24" s="26">
        <v>4</v>
      </c>
      <c r="I24" s="23">
        <v>2</v>
      </c>
      <c r="J24" s="24">
        <v>2</v>
      </c>
      <c r="K24" s="44">
        <f t="shared" si="2"/>
        <v>3.125</v>
      </c>
      <c r="L24" s="44">
        <f t="shared" si="3"/>
        <v>0.90625</v>
      </c>
      <c r="M24" s="2">
        <f t="shared" si="4"/>
        <v>2</v>
      </c>
      <c r="N24" s="45">
        <f t="shared" si="5"/>
        <v>3</v>
      </c>
      <c r="O24" s="2">
        <v>1</v>
      </c>
      <c r="P24" s="44">
        <f t="shared" si="12"/>
        <v>2.125</v>
      </c>
    </row>
    <row r="25" spans="1:16" ht="15" x14ac:dyDescent="0.25">
      <c r="P25" s="52">
        <f>AVERAGE(P18:P24)</f>
        <v>1.1785714285714286</v>
      </c>
    </row>
    <row r="26" spans="1:16" x14ac:dyDescent="0.2">
      <c r="A26" s="1"/>
    </row>
    <row r="30" spans="1:16" x14ac:dyDescent="0.2">
      <c r="A30" s="1"/>
    </row>
    <row r="33" ht="15.75" customHeight="1" x14ac:dyDescent="0.2"/>
  </sheetData>
  <mergeCells count="2">
    <mergeCell ref="A6:B6"/>
    <mergeCell ref="A7:B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3"/>
  <sheetViews>
    <sheetView zoomScaleNormal="100" workbookViewId="0">
      <selection activeCell="A20" sqref="A20"/>
    </sheetView>
  </sheetViews>
  <sheetFormatPr defaultRowHeight="14.25" x14ac:dyDescent="0.2"/>
  <cols>
    <col min="1" max="1" width="72.140625" style="3" customWidth="1"/>
    <col min="2" max="2" width="17.7109375" style="2" customWidth="1"/>
    <col min="3" max="10" width="9.7109375" style="2" bestFit="1" customWidth="1"/>
    <col min="11" max="11" width="9.140625" style="2"/>
    <col min="12" max="12" width="10.7109375" style="2" bestFit="1" customWidth="1"/>
    <col min="13" max="13" width="10.7109375" style="2" customWidth="1"/>
    <col min="14" max="14" width="9.140625" style="2"/>
    <col min="15" max="15" width="17" style="2" bestFit="1" customWidth="1"/>
    <col min="16" max="16" width="11.28515625" style="2" customWidth="1"/>
    <col min="17" max="16384" width="9.140625" style="2"/>
  </cols>
  <sheetData>
    <row r="4" spans="1:16" x14ac:dyDescent="0.2">
      <c r="B4" s="2" t="s">
        <v>183</v>
      </c>
      <c r="C4" s="25" t="s">
        <v>44</v>
      </c>
      <c r="D4" s="26" t="s">
        <v>45</v>
      </c>
      <c r="E4" s="23" t="s">
        <v>48</v>
      </c>
      <c r="F4" s="24" t="s">
        <v>49</v>
      </c>
      <c r="G4" s="27" t="s">
        <v>46</v>
      </c>
      <c r="H4" s="28" t="s">
        <v>47</v>
      </c>
      <c r="I4" s="22" t="s">
        <v>50</v>
      </c>
      <c r="J4" s="22" t="s">
        <v>51</v>
      </c>
      <c r="K4" s="2" t="s">
        <v>58</v>
      </c>
      <c r="L4" s="2" t="s">
        <v>59</v>
      </c>
      <c r="M4" s="2" t="s">
        <v>60</v>
      </c>
      <c r="N4" s="2" t="s">
        <v>61</v>
      </c>
      <c r="O4" s="2" t="s">
        <v>62</v>
      </c>
      <c r="P4" s="2" t="s">
        <v>63</v>
      </c>
    </row>
    <row r="5" spans="1:16" x14ac:dyDescent="0.2">
      <c r="C5" s="25" t="s">
        <v>25</v>
      </c>
      <c r="D5" s="26" t="s">
        <v>25</v>
      </c>
      <c r="E5" s="23" t="s">
        <v>26</v>
      </c>
      <c r="F5" s="24" t="s">
        <v>26</v>
      </c>
      <c r="G5" s="27" t="s">
        <v>27</v>
      </c>
      <c r="H5" s="28" t="s">
        <v>27</v>
      </c>
      <c r="I5" s="22" t="s">
        <v>29</v>
      </c>
      <c r="J5" s="22" t="s">
        <v>29</v>
      </c>
    </row>
    <row r="6" spans="1:16" x14ac:dyDescent="0.2">
      <c r="A6" s="55" t="s">
        <v>187</v>
      </c>
      <c r="B6" s="55"/>
      <c r="C6" s="25">
        <v>2</v>
      </c>
      <c r="D6" s="26">
        <v>2</v>
      </c>
      <c r="E6" s="23">
        <v>2</v>
      </c>
      <c r="F6" s="24">
        <v>2</v>
      </c>
      <c r="G6" s="27">
        <v>2</v>
      </c>
      <c r="H6" s="28">
        <v>2</v>
      </c>
      <c r="I6" s="22">
        <v>2</v>
      </c>
      <c r="J6" s="22">
        <v>2</v>
      </c>
    </row>
    <row r="7" spans="1:16" ht="15" customHeight="1" x14ac:dyDescent="0.2">
      <c r="A7" s="55" t="s">
        <v>184</v>
      </c>
      <c r="B7" s="55"/>
      <c r="C7" s="29">
        <v>0.71180555555555547</v>
      </c>
      <c r="D7" s="30">
        <v>0.71180555555555547</v>
      </c>
      <c r="E7" s="37">
        <v>0.70833333333333337</v>
      </c>
      <c r="F7" s="38">
        <v>0.71180555555555547</v>
      </c>
      <c r="G7" s="33">
        <v>0.75902777777777775</v>
      </c>
      <c r="H7" s="34">
        <v>0.76041666666666663</v>
      </c>
      <c r="I7" s="41">
        <v>0.76041666666666663</v>
      </c>
      <c r="J7" s="41">
        <v>0.75902777777777775</v>
      </c>
    </row>
    <row r="8" spans="1:16" x14ac:dyDescent="0.2">
      <c r="A8" s="54"/>
      <c r="B8" s="54" t="s">
        <v>185</v>
      </c>
      <c r="C8" s="29">
        <v>0.73611111111111116</v>
      </c>
      <c r="D8" s="30">
        <v>0.73611111111111116</v>
      </c>
      <c r="E8" s="37">
        <v>0.72569444444444453</v>
      </c>
      <c r="F8" s="38">
        <v>0.73611111111111116</v>
      </c>
      <c r="G8" s="33">
        <v>0.77986111111111101</v>
      </c>
      <c r="H8" s="34">
        <v>0.79027777777777775</v>
      </c>
      <c r="I8" s="41">
        <v>0.78125</v>
      </c>
      <c r="J8" s="41">
        <v>0.77638888888888891</v>
      </c>
    </row>
    <row r="9" spans="1:16" ht="15" customHeight="1" x14ac:dyDescent="0.2">
      <c r="B9" s="3" t="s">
        <v>186</v>
      </c>
      <c r="C9" s="31">
        <f>C8-C7</f>
        <v>2.4305555555555691E-2</v>
      </c>
      <c r="D9" s="32">
        <f t="shared" ref="D9:J9" si="0">D8-D7</f>
        <v>2.4305555555555691E-2</v>
      </c>
      <c r="E9" s="39">
        <f t="shared" si="0"/>
        <v>1.736111111111116E-2</v>
      </c>
      <c r="F9" s="40">
        <f t="shared" si="0"/>
        <v>2.4305555555555691E-2</v>
      </c>
      <c r="G9" s="35">
        <f t="shared" si="0"/>
        <v>2.0833333333333259E-2</v>
      </c>
      <c r="H9" s="36">
        <f t="shared" si="0"/>
        <v>2.9861111111111116E-2</v>
      </c>
      <c r="I9" s="42">
        <f t="shared" si="0"/>
        <v>2.083333333333337E-2</v>
      </c>
      <c r="J9" s="42">
        <f t="shared" si="0"/>
        <v>1.736111111111116E-2</v>
      </c>
      <c r="K9" s="6">
        <f>AVERAGE(C9:J9)</f>
        <v>2.2395833333333393E-2</v>
      </c>
      <c r="L9" s="6">
        <f>AVEDEV(C9:J9)</f>
        <v>3.2986111111111549E-3</v>
      </c>
      <c r="N9" s="6">
        <f>MEDIAN(C9:L9)</f>
        <v>2.1614583333333381E-2</v>
      </c>
    </row>
    <row r="10" spans="1:16" ht="18.75" x14ac:dyDescent="0.3">
      <c r="A10" s="4"/>
      <c r="C10" s="25"/>
      <c r="D10" s="26"/>
      <c r="E10" s="23"/>
      <c r="F10" s="24"/>
      <c r="G10" s="27"/>
      <c r="H10" s="28"/>
      <c r="I10" s="22"/>
      <c r="J10" s="22"/>
      <c r="K10" s="6"/>
      <c r="N10" s="6"/>
    </row>
    <row r="11" spans="1:16" x14ac:dyDescent="0.2">
      <c r="A11" s="3" t="s">
        <v>34</v>
      </c>
      <c r="B11" s="2" t="s">
        <v>68</v>
      </c>
      <c r="C11" s="25">
        <v>10</v>
      </c>
      <c r="D11" s="26">
        <v>20</v>
      </c>
      <c r="E11" s="23">
        <v>10</v>
      </c>
      <c r="F11" s="24">
        <v>35</v>
      </c>
      <c r="G11" s="27">
        <v>10</v>
      </c>
      <c r="H11" s="28">
        <v>10</v>
      </c>
      <c r="I11" s="22">
        <v>15</v>
      </c>
      <c r="J11" s="22">
        <v>15</v>
      </c>
      <c r="K11" s="43">
        <f t="shared" ref="K11:K24" si="1">AVERAGE(C11:J11)</f>
        <v>15.625</v>
      </c>
      <c r="L11" s="2">
        <f t="shared" ref="L11:L24" si="2">AVEDEV(C11:J11)</f>
        <v>5.9375</v>
      </c>
      <c r="M11" s="2">
        <f t="shared" ref="M11:M24" si="3">_xlfn.MODE.SNGL(C11:J11)</f>
        <v>10</v>
      </c>
      <c r="N11" s="45">
        <f t="shared" ref="N11:N24" si="4">MEDIAN(C11:L11)</f>
        <v>12.5</v>
      </c>
    </row>
    <row r="12" spans="1:16" x14ac:dyDescent="0.2">
      <c r="C12" s="31">
        <f>(C11/100)*C9</f>
        <v>2.4305555555555695E-3</v>
      </c>
      <c r="D12" s="32">
        <f t="shared" ref="D12:J12" si="5">(D11/100)*D9</f>
        <v>4.8611111111111389E-3</v>
      </c>
      <c r="E12" s="39">
        <f t="shared" si="5"/>
        <v>1.7361111111111162E-3</v>
      </c>
      <c r="F12" s="40">
        <f t="shared" si="5"/>
        <v>8.5069444444444905E-3</v>
      </c>
      <c r="G12" s="35">
        <f t="shared" si="5"/>
        <v>2.0833333333333259E-3</v>
      </c>
      <c r="H12" s="36">
        <f t="shared" si="5"/>
        <v>2.9861111111111117E-3</v>
      </c>
      <c r="I12" s="42">
        <f t="shared" si="5"/>
        <v>3.1250000000000054E-3</v>
      </c>
      <c r="J12" s="42">
        <f t="shared" si="5"/>
        <v>2.6041666666666739E-3</v>
      </c>
      <c r="K12" s="6">
        <f t="shared" si="1"/>
        <v>3.5416666666666795E-3</v>
      </c>
      <c r="L12" s="6">
        <f t="shared" si="2"/>
        <v>1.5711805555555683E-3</v>
      </c>
      <c r="M12" s="6"/>
      <c r="N12" s="6">
        <f t="shared" si="4"/>
        <v>2.795138888888893E-3</v>
      </c>
    </row>
    <row r="13" spans="1:16" x14ac:dyDescent="0.2">
      <c r="A13" s="3" t="s">
        <v>35</v>
      </c>
      <c r="B13" s="2" t="s">
        <v>69</v>
      </c>
      <c r="C13" s="25">
        <v>30</v>
      </c>
      <c r="D13" s="26">
        <v>40</v>
      </c>
      <c r="E13" s="23">
        <v>50</v>
      </c>
      <c r="F13" s="24">
        <v>30</v>
      </c>
      <c r="G13" s="27">
        <v>80</v>
      </c>
      <c r="H13" s="28">
        <v>10</v>
      </c>
      <c r="I13" s="22">
        <v>35</v>
      </c>
      <c r="J13" s="22">
        <v>10</v>
      </c>
      <c r="K13" s="44">
        <f t="shared" si="1"/>
        <v>35.625</v>
      </c>
      <c r="L13" s="44">
        <f t="shared" si="2"/>
        <v>15.78125</v>
      </c>
      <c r="M13" s="2">
        <f t="shared" si="3"/>
        <v>30</v>
      </c>
      <c r="N13" s="45">
        <f t="shared" si="4"/>
        <v>32.5</v>
      </c>
    </row>
    <row r="14" spans="1:16" x14ac:dyDescent="0.2">
      <c r="C14" s="31">
        <f>(C13/100)*C9</f>
        <v>7.2916666666667067E-3</v>
      </c>
      <c r="D14" s="32">
        <f t="shared" ref="D14:J14" si="6">(D13/100)*D9</f>
        <v>9.7222222222222779E-3</v>
      </c>
      <c r="E14" s="39">
        <f t="shared" si="6"/>
        <v>8.6805555555555802E-3</v>
      </c>
      <c r="F14" s="40">
        <f t="shared" si="6"/>
        <v>7.2916666666667067E-3</v>
      </c>
      <c r="G14" s="35">
        <f t="shared" si="6"/>
        <v>1.6666666666666607E-2</v>
      </c>
      <c r="H14" s="36">
        <f t="shared" si="6"/>
        <v>2.9861111111111117E-3</v>
      </c>
      <c r="I14" s="42">
        <f t="shared" si="6"/>
        <v>7.2916666666666789E-3</v>
      </c>
      <c r="J14" s="42">
        <f t="shared" si="6"/>
        <v>1.7361111111111162E-3</v>
      </c>
      <c r="K14" s="6">
        <f t="shared" si="1"/>
        <v>7.7083333333333483E-3</v>
      </c>
      <c r="L14" s="6">
        <f t="shared" si="2"/>
        <v>2.9861111111111052E-3</v>
      </c>
      <c r="N14" s="6">
        <f t="shared" si="4"/>
        <v>7.2916666666667067E-3</v>
      </c>
    </row>
    <row r="15" spans="1:16" x14ac:dyDescent="0.2">
      <c r="A15" s="3" t="s">
        <v>36</v>
      </c>
      <c r="B15" s="2" t="s">
        <v>70</v>
      </c>
      <c r="C15" s="25">
        <v>60</v>
      </c>
      <c r="D15" s="26">
        <v>40</v>
      </c>
      <c r="E15" s="23">
        <v>40</v>
      </c>
      <c r="F15" s="24">
        <v>35</v>
      </c>
      <c r="G15" s="27">
        <v>10</v>
      </c>
      <c r="H15" s="28">
        <v>80</v>
      </c>
      <c r="I15" s="22">
        <v>50</v>
      </c>
      <c r="J15" s="22">
        <v>75</v>
      </c>
      <c r="K15" s="44">
        <f t="shared" si="1"/>
        <v>48.75</v>
      </c>
      <c r="L15" s="44">
        <f t="shared" si="2"/>
        <v>17.5</v>
      </c>
      <c r="M15" s="2">
        <f t="shared" si="3"/>
        <v>40</v>
      </c>
      <c r="N15" s="45">
        <f t="shared" si="4"/>
        <v>44.375</v>
      </c>
    </row>
    <row r="16" spans="1:16" x14ac:dyDescent="0.2">
      <c r="C16" s="31">
        <f>(C15/100)*C9</f>
        <v>1.4583333333333413E-2</v>
      </c>
      <c r="D16" s="32">
        <f t="shared" ref="D16:J16" si="7">(D15/100)*D9</f>
        <v>9.7222222222222779E-3</v>
      </c>
      <c r="E16" s="39">
        <f t="shared" si="7"/>
        <v>6.9444444444444649E-3</v>
      </c>
      <c r="F16" s="40">
        <f t="shared" si="7"/>
        <v>8.5069444444444905E-3</v>
      </c>
      <c r="G16" s="35">
        <f t="shared" si="7"/>
        <v>2.0833333333333259E-3</v>
      </c>
      <c r="H16" s="36">
        <f t="shared" si="7"/>
        <v>2.3888888888888894E-2</v>
      </c>
      <c r="I16" s="42">
        <f t="shared" si="7"/>
        <v>1.0416666666666685E-2</v>
      </c>
      <c r="J16" s="42">
        <f t="shared" si="7"/>
        <v>1.302083333333337E-2</v>
      </c>
      <c r="K16" s="6">
        <f t="shared" si="1"/>
        <v>1.1145833333333365E-2</v>
      </c>
      <c r="L16" s="6">
        <f t="shared" si="2"/>
        <v>4.5138888888888954E-3</v>
      </c>
      <c r="N16" s="6">
        <f t="shared" si="4"/>
        <v>1.0069444444444482E-2</v>
      </c>
    </row>
    <row r="17" spans="1:16" x14ac:dyDescent="0.2">
      <c r="A17" s="3" t="s">
        <v>7</v>
      </c>
      <c r="C17" s="25"/>
      <c r="D17" s="26"/>
      <c r="E17" s="23"/>
      <c r="F17" s="24"/>
      <c r="G17" s="27"/>
      <c r="H17" s="28"/>
      <c r="I17" s="22"/>
      <c r="J17" s="22"/>
      <c r="K17" s="6"/>
      <c r="N17" s="6"/>
    </row>
    <row r="18" spans="1:16" x14ac:dyDescent="0.2">
      <c r="A18" s="3" t="s">
        <v>37</v>
      </c>
      <c r="B18" s="2" t="s">
        <v>71</v>
      </c>
      <c r="C18" s="25">
        <v>4</v>
      </c>
      <c r="D18" s="26">
        <v>5</v>
      </c>
      <c r="E18" s="23">
        <v>4</v>
      </c>
      <c r="F18" s="24">
        <v>4</v>
      </c>
      <c r="G18" s="27">
        <v>2</v>
      </c>
      <c r="H18" s="28">
        <v>5</v>
      </c>
      <c r="I18" s="22">
        <v>5</v>
      </c>
      <c r="J18" s="22">
        <v>5</v>
      </c>
      <c r="K18" s="44">
        <f t="shared" si="1"/>
        <v>4.25</v>
      </c>
      <c r="L18" s="44">
        <f t="shared" si="2"/>
        <v>0.75</v>
      </c>
      <c r="M18" s="2">
        <f t="shared" si="3"/>
        <v>5</v>
      </c>
      <c r="N18" s="45">
        <f t="shared" si="4"/>
        <v>4.125</v>
      </c>
      <c r="O18" s="2">
        <v>5</v>
      </c>
      <c r="P18" s="44">
        <f>ABS(O18-K18)</f>
        <v>0.75</v>
      </c>
    </row>
    <row r="19" spans="1:16" x14ac:dyDescent="0.2">
      <c r="A19" s="3" t="s">
        <v>38</v>
      </c>
      <c r="B19" s="2" t="s">
        <v>72</v>
      </c>
      <c r="C19" s="25">
        <v>4</v>
      </c>
      <c r="D19" s="26">
        <v>4</v>
      </c>
      <c r="E19" s="23">
        <v>3</v>
      </c>
      <c r="F19" s="24">
        <v>3</v>
      </c>
      <c r="G19" s="27">
        <v>5</v>
      </c>
      <c r="H19" s="28">
        <v>4</v>
      </c>
      <c r="I19" s="22">
        <v>4</v>
      </c>
      <c r="J19" s="22">
        <v>4</v>
      </c>
      <c r="K19" s="44">
        <f t="shared" si="1"/>
        <v>3.875</v>
      </c>
      <c r="L19" s="44">
        <f t="shared" si="2"/>
        <v>0.4375</v>
      </c>
      <c r="M19" s="2">
        <f t="shared" si="3"/>
        <v>4</v>
      </c>
      <c r="N19" s="45">
        <f t="shared" si="4"/>
        <v>4</v>
      </c>
      <c r="O19" s="2">
        <v>5</v>
      </c>
      <c r="P19" s="44">
        <f t="shared" ref="P19:P24" si="8">ABS(O19-K19)</f>
        <v>1.125</v>
      </c>
    </row>
    <row r="20" spans="1:16" x14ac:dyDescent="0.2">
      <c r="A20" s="1" t="s">
        <v>39</v>
      </c>
      <c r="B20" s="2" t="s">
        <v>73</v>
      </c>
      <c r="C20" s="25">
        <v>4</v>
      </c>
      <c r="D20" s="26">
        <v>4</v>
      </c>
      <c r="E20" s="23">
        <v>5</v>
      </c>
      <c r="F20" s="24">
        <v>3</v>
      </c>
      <c r="G20" s="27">
        <v>2</v>
      </c>
      <c r="H20" s="28">
        <v>4</v>
      </c>
      <c r="I20" s="22">
        <v>3</v>
      </c>
      <c r="J20" s="22">
        <v>4</v>
      </c>
      <c r="K20" s="44">
        <f t="shared" si="1"/>
        <v>3.625</v>
      </c>
      <c r="L20" s="44">
        <f t="shared" si="2"/>
        <v>0.71875</v>
      </c>
      <c r="M20" s="2">
        <f t="shared" si="3"/>
        <v>4</v>
      </c>
      <c r="N20" s="45">
        <f t="shared" si="4"/>
        <v>3.8125</v>
      </c>
      <c r="O20" s="2">
        <v>5</v>
      </c>
      <c r="P20" s="44">
        <f t="shared" si="8"/>
        <v>1.375</v>
      </c>
    </row>
    <row r="21" spans="1:16" x14ac:dyDescent="0.2">
      <c r="A21" s="1" t="s">
        <v>40</v>
      </c>
      <c r="B21" s="2" t="s">
        <v>74</v>
      </c>
      <c r="C21" s="25">
        <v>5</v>
      </c>
      <c r="D21" s="26">
        <v>2</v>
      </c>
      <c r="E21" s="23">
        <v>5</v>
      </c>
      <c r="F21" s="24">
        <v>4</v>
      </c>
      <c r="G21" s="27">
        <v>4</v>
      </c>
      <c r="H21" s="28">
        <v>4</v>
      </c>
      <c r="I21" s="22">
        <v>4</v>
      </c>
      <c r="J21" s="22">
        <v>4</v>
      </c>
      <c r="K21" s="44">
        <f t="shared" si="1"/>
        <v>4</v>
      </c>
      <c r="L21" s="44">
        <f t="shared" si="2"/>
        <v>0.5</v>
      </c>
      <c r="M21" s="2">
        <f t="shared" si="3"/>
        <v>4</v>
      </c>
      <c r="N21" s="45">
        <f t="shared" si="4"/>
        <v>4</v>
      </c>
      <c r="O21" s="2">
        <v>5</v>
      </c>
      <c r="P21" s="44">
        <f t="shared" si="8"/>
        <v>1</v>
      </c>
    </row>
    <row r="22" spans="1:16" x14ac:dyDescent="0.2">
      <c r="A22" s="1" t="s">
        <v>41</v>
      </c>
      <c r="B22" s="2" t="s">
        <v>75</v>
      </c>
      <c r="C22" s="25">
        <v>5</v>
      </c>
      <c r="D22" s="26">
        <v>3</v>
      </c>
      <c r="E22" s="23">
        <v>3</v>
      </c>
      <c r="F22" s="24">
        <v>3</v>
      </c>
      <c r="G22" s="27">
        <v>3</v>
      </c>
      <c r="H22" s="28">
        <v>5</v>
      </c>
      <c r="I22" s="22">
        <v>4</v>
      </c>
      <c r="J22" s="22">
        <v>3</v>
      </c>
      <c r="K22" s="44">
        <f t="shared" si="1"/>
        <v>3.625</v>
      </c>
      <c r="L22" s="44">
        <f t="shared" si="2"/>
        <v>0.78125</v>
      </c>
      <c r="M22" s="2">
        <f t="shared" si="3"/>
        <v>3</v>
      </c>
      <c r="N22" s="45">
        <f t="shared" si="4"/>
        <v>3</v>
      </c>
      <c r="O22" s="2">
        <v>5</v>
      </c>
      <c r="P22" s="44">
        <f t="shared" si="8"/>
        <v>1.375</v>
      </c>
    </row>
    <row r="23" spans="1:16" x14ac:dyDescent="0.2">
      <c r="A23" s="1" t="s">
        <v>42</v>
      </c>
      <c r="B23" s="2" t="s">
        <v>76</v>
      </c>
      <c r="C23" s="25">
        <v>4</v>
      </c>
      <c r="D23" s="26">
        <v>4</v>
      </c>
      <c r="E23" s="23">
        <v>5</v>
      </c>
      <c r="F23" s="24">
        <v>2</v>
      </c>
      <c r="G23" s="27">
        <v>3</v>
      </c>
      <c r="H23" s="28">
        <v>4</v>
      </c>
      <c r="I23" s="22">
        <v>3</v>
      </c>
      <c r="J23" s="22">
        <v>4</v>
      </c>
      <c r="K23" s="44">
        <f t="shared" si="1"/>
        <v>3.625</v>
      </c>
      <c r="L23" s="44">
        <f t="shared" si="2"/>
        <v>0.71875</v>
      </c>
      <c r="M23" s="2">
        <f t="shared" si="3"/>
        <v>4</v>
      </c>
      <c r="N23" s="45">
        <f t="shared" si="4"/>
        <v>3.8125</v>
      </c>
      <c r="O23" s="2">
        <v>5</v>
      </c>
      <c r="P23" s="44">
        <f t="shared" si="8"/>
        <v>1.375</v>
      </c>
    </row>
    <row r="24" spans="1:16" x14ac:dyDescent="0.2">
      <c r="A24" s="2" t="s">
        <v>43</v>
      </c>
      <c r="B24" s="2" t="s">
        <v>77</v>
      </c>
      <c r="C24" s="25">
        <v>2</v>
      </c>
      <c r="D24" s="26">
        <v>4</v>
      </c>
      <c r="E24" s="23">
        <v>2</v>
      </c>
      <c r="F24" s="24">
        <v>3</v>
      </c>
      <c r="G24" s="27">
        <v>3</v>
      </c>
      <c r="H24" s="28">
        <v>5</v>
      </c>
      <c r="I24" s="22">
        <v>3</v>
      </c>
      <c r="J24" s="22">
        <v>3</v>
      </c>
      <c r="K24" s="44">
        <f t="shared" si="1"/>
        <v>3.125</v>
      </c>
      <c r="L24" s="44">
        <f t="shared" si="2"/>
        <v>0.6875</v>
      </c>
      <c r="M24" s="2">
        <f t="shared" si="3"/>
        <v>3</v>
      </c>
      <c r="N24" s="45">
        <f t="shared" si="4"/>
        <v>3</v>
      </c>
      <c r="O24" s="2">
        <v>1</v>
      </c>
      <c r="P24" s="44">
        <f t="shared" si="8"/>
        <v>2.125</v>
      </c>
    </row>
    <row r="25" spans="1:16" ht="15" x14ac:dyDescent="0.25">
      <c r="P25" s="52">
        <f>AVERAGE(P18:P24)</f>
        <v>1.3035714285714286</v>
      </c>
    </row>
    <row r="26" spans="1:16" x14ac:dyDescent="0.2">
      <c r="A26" s="1"/>
    </row>
    <row r="30" spans="1:16" x14ac:dyDescent="0.2">
      <c r="A30" s="1"/>
    </row>
    <row r="33" ht="15.75" customHeight="1" x14ac:dyDescent="0.2"/>
  </sheetData>
  <mergeCells count="2">
    <mergeCell ref="A6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Experiment_Design</vt:lpstr>
      <vt:lpstr>Pre-Questionnaire</vt:lpstr>
      <vt:lpstr>Post-Questionnaire</vt:lpstr>
      <vt:lpstr>Day_1</vt:lpstr>
      <vt:lpstr>Day_2</vt:lpstr>
      <vt:lpstr>On_Paper</vt:lpstr>
      <vt:lpstr>On_Software</vt:lpstr>
      <vt:lpstr>Case_Study_1</vt:lpstr>
      <vt:lpstr>Case_Study_2</vt:lpstr>
      <vt:lpstr>Questions</vt:lpstr>
      <vt:lpstr>data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Msury Rogasian Mahunnah</dc:creator>
  <cp:lastModifiedBy>Msury Rogasian Mahunnah</cp:lastModifiedBy>
  <dcterms:created xsi:type="dcterms:W3CDTF">2017-10-20T16:47:25Z</dcterms:created>
  <dcterms:modified xsi:type="dcterms:W3CDTF">2018-01-19T12:55:52Z</dcterms:modified>
</cp:coreProperties>
</file>