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M:\Irina.Amitan\Andmetöötlus\Harjutused\"/>
    </mc:Choice>
  </mc:AlternateContent>
  <xr:revisionPtr revIDLastSave="0" documentId="13_ncr:1_{44FA093D-A251-49EF-BF1F-6E5A64454AE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GI" sheetId="1" r:id="rId1"/>
    <sheet name="Hinded" sheetId="3" r:id="rId2"/>
    <sheet name="Hoius" sheetId="2" r:id="rId3"/>
    <sheet name="Abi" sheetId="5" r:id="rId4"/>
    <sheet name="Abi_0" sheetId="4" r:id="rId5"/>
  </sheets>
  <externalReferences>
    <externalReference r:id="rId6"/>
  </externalReferences>
  <definedNames>
    <definedName name="Aasta">[1]Isikukood!$H$6:$H$11</definedName>
    <definedName name="andmed" localSheetId="3">[1]Hoius!$B$3:$G$14</definedName>
    <definedName name="andmed">Hoius!$B$3:$G$14</definedName>
    <definedName name="Economy" localSheetId="3">'[1]CGI Var 1'!$B$5:$B$142</definedName>
    <definedName name="Economy">CGI!$B$5:$B$142</definedName>
    <definedName name="Hinne" localSheetId="3">[1]Hinded!$K$2:$K$7</definedName>
    <definedName name="Hinne">Hinded!$K$2:$K$7</definedName>
    <definedName name="Hinne_1">Hinded!$E$4:$E$28</definedName>
    <definedName name="Hinne_2">Hinded!$F$4:$F$28</definedName>
    <definedName name="Hinne_3">Hinded!$G$4:$G$28</definedName>
    <definedName name="hoiustamise_kestvus_kuudes" localSheetId="3">[1]Hoius!$J$6</definedName>
    <definedName name="hoiustamise_kestvus_kuudes">Hoius!$J$5</definedName>
    <definedName name="hoiustatav_summa">[1]Hoius!$J$4</definedName>
    <definedName name="hoiustav_summa">Hoius!$J$3</definedName>
    <definedName name="intress" localSheetId="3">[1]Hoius!$J$9</definedName>
    <definedName name="intress">Hoius!$J$9</definedName>
    <definedName name="kood">[1]Isikukood!$B$6:$B$11</definedName>
    <definedName name="Koondhinne" localSheetId="3">[1]Hinded!$H$4:$H$28</definedName>
    <definedName name="Koondhinne">Hinded!$H$4:$H$28</definedName>
    <definedName name="Kuid" localSheetId="3">Abi!#REF!</definedName>
    <definedName name="Kuid">Abi_0!$A$4:$A$15</definedName>
    <definedName name="lõppsumma">Hoius!$J$10</definedName>
    <definedName name="Min_punkte" localSheetId="3">[1]Hinded!$J$2:$J$7</definedName>
    <definedName name="Min_punkte">Hinded!$J$2:$J$7</definedName>
    <definedName name="Periood" localSheetId="3">[1]Hoius!$A$3:$A$14</definedName>
    <definedName name="Periood">Hoius!$A$3:$A$14</definedName>
    <definedName name="Prev." localSheetId="3">'[1]CGI Var 1'!$D$5:$D$142</definedName>
    <definedName name="Prev.">CGI!$D$5:$D$142</definedName>
    <definedName name="rahad" localSheetId="3">Abi!#REF!</definedName>
    <definedName name="rahad">Abi_0!$C$4:$C$9</definedName>
    <definedName name="Rank" localSheetId="3">'[1]CGI Var 1'!$A$5:$A$142</definedName>
    <definedName name="Rank">CGI!$A$5:$A$142</definedName>
    <definedName name="Rank_vahe_alusel" localSheetId="3">'[1]CGI Var 1'!$F$5:$F$142</definedName>
    <definedName name="Rank_vahe_alusel">CGI!$F$5:$F$142</definedName>
    <definedName name="Rankvahe_alusel">CGI!$F$5:$F$142</definedName>
    <definedName name="Score" localSheetId="3">'[1]CGI Var 1'!$C$5:$C$142</definedName>
    <definedName name="Score">CGI!$C$5:$C$142</definedName>
    <definedName name="Sugu">[1]Isikukood!$E$6:$E$11</definedName>
    <definedName name="Sünniaeg">[1]Isikukood!$F$6:$F$11</definedName>
    <definedName name="tänane_kuupäev" localSheetId="3">[1]Hoius!$J$3</definedName>
    <definedName name="tänane_kuupäev">Hoius!$J$2</definedName>
    <definedName name="Töö_1" localSheetId="3">[1]Hinded!$B$4:$B$28</definedName>
    <definedName name="Töö_1">Hinded!$B$4:$B$28</definedName>
    <definedName name="Töö_2" localSheetId="3">[1]Hinded!$C$4:$C$28</definedName>
    <definedName name="Töö_2">Hinded!$C$4:$C$28</definedName>
    <definedName name="Töö_3" localSheetId="3">[1]Hinded!$D$4:$D$28</definedName>
    <definedName name="Töö_3">Hinded!$D$4:$D$28</definedName>
    <definedName name="Vahe" localSheetId="3">'[1]CGI Var 1'!$E$5:$E$142</definedName>
    <definedName name="Vahe">CGI!$E$5:$E$142</definedName>
    <definedName name="valuuta" localSheetId="3">[1]Hoius!$J$5</definedName>
    <definedName name="valuuta">Hoius!$J$4</definedName>
    <definedName name="Valuutad">Abi!#REF!</definedName>
    <definedName name="väljamaksmise_kuupäev">Hoius!$J$11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 l="1"/>
  <c r="J10" i="2" s="1" a="1"/>
  <c r="J10" i="2" s="1"/>
  <c r="J2" i="2"/>
  <c r="J11" i="2" s="1"/>
  <c r="G4" i="3" a="1"/>
  <c r="G4" i="3" s="1"/>
  <c r="F4" i="3" a="1"/>
  <c r="F4" i="3" s="1"/>
  <c r="E4" i="3" a="1"/>
  <c r="E4" i="3" s="1"/>
  <c r="H4" i="3" s="1"/>
  <c r="P19" i="1"/>
  <c r="P18" i="1"/>
  <c r="P17" i="1"/>
  <c r="P16" i="1"/>
  <c r="P15" i="1"/>
  <c r="P14" i="1"/>
  <c r="P13" i="1"/>
  <c r="K9" i="2"/>
  <c r="K11" i="2"/>
  <c r="K10" i="2"/>
  <c r="H24" i="3" l="1"/>
  <c r="H16" i="3"/>
  <c r="H8" i="3"/>
  <c r="H22" i="3"/>
  <c r="H14" i="3"/>
  <c r="H6" i="3"/>
  <c r="M17" i="3" s="1"/>
  <c r="H23" i="3"/>
  <c r="H15" i="3"/>
  <c r="H7" i="3"/>
  <c r="H21" i="3"/>
  <c r="H13" i="3"/>
  <c r="H5" i="3"/>
  <c r="M12" i="3" s="1"/>
  <c r="H17" i="3"/>
  <c r="H9" i="3"/>
  <c r="H28" i="3"/>
  <c r="H20" i="3"/>
  <c r="H12" i="3"/>
  <c r="H25" i="3"/>
  <c r="H27" i="3"/>
  <c r="H19" i="3"/>
  <c r="H11" i="3"/>
  <c r="H26" i="3"/>
  <c r="H18" i="3"/>
  <c r="H10" i="3"/>
  <c r="E5" i="1" a="1"/>
  <c r="E5" i="1" s="1"/>
  <c r="M14" i="3" l="1"/>
  <c r="M16" i="3"/>
  <c r="L14" i="1"/>
  <c r="L15" i="1"/>
  <c r="L16" i="1"/>
  <c r="M10" i="3"/>
  <c r="M15" i="3"/>
  <c r="L6" i="1"/>
  <c r="M13" i="3"/>
  <c r="F5" i="1" a="1"/>
  <c r="F5" i="1" s="1"/>
  <c r="L8" i="1"/>
  <c r="M11" i="3"/>
  <c r="L7" i="1"/>
  <c r="I8" i="1" l="1"/>
  <c r="I6" i="1"/>
  <c r="H14" i="1"/>
  <c r="I7" i="1"/>
  <c r="K7" i="1" l="1" a="1"/>
  <c r="K7" i="1" s="1"/>
  <c r="J7" i="1" a="1"/>
  <c r="J7" i="1" s="1"/>
  <c r="I14" i="1"/>
  <c r="H15" i="1"/>
  <c r="K6" i="1" a="1"/>
  <c r="K6" i="1" s="1"/>
  <c r="J6" i="1" a="1"/>
  <c r="J6" i="1" s="1"/>
  <c r="J8" i="1" a="1"/>
  <c r="J8" i="1" s="1"/>
  <c r="K8" i="1" a="1"/>
  <c r="K8" i="1" s="1"/>
  <c r="I15" i="1" l="1"/>
  <c r="H16" i="1"/>
  <c r="I16" i="1" s="1"/>
  <c r="J14" i="1" a="1"/>
  <c r="J14" i="1" s="1"/>
  <c r="K14" i="1" a="1"/>
  <c r="K14" i="1" s="1"/>
  <c r="K16" i="1" l="1" a="1"/>
  <c r="K16" i="1" s="1"/>
  <c r="J16" i="1" a="1"/>
  <c r="J16" i="1" s="1"/>
  <c r="K15" i="1" a="1"/>
  <c r="K15" i="1" s="1"/>
  <c r="J15" i="1" a="1"/>
  <c r="J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<sst xmlns="http://schemas.openxmlformats.org/spreadsheetml/2006/main" count="224" uniqueCount="205">
  <si>
    <t>http://www3.weforum.org/docs/GCR2016-2017/05FullReport/TheGlobalCompetitivenessReport2016-2017_FINAL.pdf</t>
  </si>
  <si>
    <t>The Global Competitiveness Index 2016–2017 Rankings</t>
  </si>
  <si>
    <t>Economy</t>
  </si>
  <si>
    <t>Score</t>
  </si>
  <si>
    <t>Prev.</t>
  </si>
  <si>
    <t>Rank</t>
  </si>
  <si>
    <t>Switzerland</t>
  </si>
  <si>
    <t>Singapore</t>
  </si>
  <si>
    <t>United States</t>
  </si>
  <si>
    <t>Netherlands</t>
  </si>
  <si>
    <t>Germany</t>
  </si>
  <si>
    <t>Sweden</t>
  </si>
  <si>
    <t>United Kingdom</t>
  </si>
  <si>
    <t>Japan</t>
  </si>
  <si>
    <t>Hong Kong SAR</t>
  </si>
  <si>
    <t>Finland</t>
  </si>
  <si>
    <t>Norway</t>
  </si>
  <si>
    <t>Denmark</t>
  </si>
  <si>
    <t>New Zealand</t>
  </si>
  <si>
    <t>Taiwan, China</t>
  </si>
  <si>
    <t>Canada</t>
  </si>
  <si>
    <t>United Arab Emirates</t>
  </si>
  <si>
    <t>Belgium</t>
  </si>
  <si>
    <t>Qatar</t>
  </si>
  <si>
    <t>Austria</t>
  </si>
  <si>
    <t>Luxembourg</t>
  </si>
  <si>
    <t>France</t>
  </si>
  <si>
    <t>Australia</t>
  </si>
  <si>
    <t>Ireland</t>
  </si>
  <si>
    <t>Israel</t>
  </si>
  <si>
    <t>Malaysia</t>
  </si>
  <si>
    <t>Korea, Rep.</t>
  </si>
  <si>
    <t>Iceland</t>
  </si>
  <si>
    <t>China</t>
  </si>
  <si>
    <t>Saudi Arabia</t>
  </si>
  <si>
    <t>Estonia</t>
  </si>
  <si>
    <t>Czech Republic</t>
  </si>
  <si>
    <t>Spain</t>
  </si>
  <si>
    <t>Chile</t>
  </si>
  <si>
    <t>Thailand</t>
  </si>
  <si>
    <t>Lithuania</t>
  </si>
  <si>
    <t>Poland</t>
  </si>
  <si>
    <t>Azerbaijan</t>
  </si>
  <si>
    <t>Kuwait</t>
  </si>
  <si>
    <t>India</t>
  </si>
  <si>
    <t>Malta</t>
  </si>
  <si>
    <t>Indonesia</t>
  </si>
  <si>
    <t>Panama</t>
  </si>
  <si>
    <t>Russian Federation</t>
  </si>
  <si>
    <t>Italy</t>
  </si>
  <si>
    <t>Mauritius</t>
  </si>
  <si>
    <t>Portugal</t>
  </si>
  <si>
    <t>South Africa</t>
  </si>
  <si>
    <t>Bahrain</t>
  </si>
  <si>
    <t>Latvia</t>
  </si>
  <si>
    <t>Bulgaria</t>
  </si>
  <si>
    <t>Mexico</t>
  </si>
  <si>
    <t>Rwanda</t>
  </si>
  <si>
    <t>Kazakhstan</t>
  </si>
  <si>
    <t>Costa Rica</t>
  </si>
  <si>
    <t>Turkey</t>
  </si>
  <si>
    <t>Slovenia</t>
  </si>
  <si>
    <t>Philippines</t>
  </si>
  <si>
    <t>Brunei Darussalam</t>
  </si>
  <si>
    <t>n/a</t>
  </si>
  <si>
    <t>Georgia</t>
  </si>
  <si>
    <t>Vietnam</t>
  </si>
  <si>
    <t>Colombia</t>
  </si>
  <si>
    <t>Romania</t>
  </si>
  <si>
    <t>Jordan</t>
  </si>
  <si>
    <t>Botswana</t>
  </si>
  <si>
    <t>Slovak Republic</t>
  </si>
  <si>
    <t>Oman</t>
  </si>
  <si>
    <t>Peru</t>
  </si>
  <si>
    <t>Macedonia, FYR</t>
  </si>
  <si>
    <t>Hungary</t>
  </si>
  <si>
    <t>Morocco</t>
  </si>
  <si>
    <t>Sri Lanka</t>
  </si>
  <si>
    <t>Barbados</t>
  </si>
  <si>
    <t>Uruguay</t>
  </si>
  <si>
    <t>Croatia</t>
  </si>
  <si>
    <t>Jamaica</t>
  </si>
  <si>
    <t>Iran, Islamic Rep.</t>
  </si>
  <si>
    <t>Tajikistan</t>
  </si>
  <si>
    <t>Guatemala</t>
  </si>
  <si>
    <t>Armenia</t>
  </si>
  <si>
    <t>Albania</t>
  </si>
  <si>
    <t>Brazil</t>
  </si>
  <si>
    <t>Montenegro</t>
  </si>
  <si>
    <t>Cyprus</t>
  </si>
  <si>
    <t>Namibia</t>
  </si>
  <si>
    <t>Ukraine</t>
  </si>
  <si>
    <t>Greece</t>
  </si>
  <si>
    <t>Algeria</t>
  </si>
  <si>
    <t>Honduras</t>
  </si>
  <si>
    <t>Cambodia</t>
  </si>
  <si>
    <t>Serbia</t>
  </si>
  <si>
    <t>Ecuador</t>
  </si>
  <si>
    <t>Dominican Republic</t>
  </si>
  <si>
    <t>Lao PDR</t>
  </si>
  <si>
    <t>Trinidad and Tobago</t>
  </si>
  <si>
    <t>Tunisia</t>
  </si>
  <si>
    <t>Kenya</t>
  </si>
  <si>
    <t>Bhutan</t>
  </si>
  <si>
    <t>Nepal</t>
  </si>
  <si>
    <t>Côte d’Ivoire</t>
  </si>
  <si>
    <t>Moldova</t>
  </si>
  <si>
    <t>Lebanon</t>
  </si>
  <si>
    <t>Mongolia</t>
  </si>
  <si>
    <t>Nicaragua</t>
  </si>
  <si>
    <t>Argentina</t>
  </si>
  <si>
    <t>El Salvador</t>
  </si>
  <si>
    <t>Bangladesh</t>
  </si>
  <si>
    <t>Bosnia &amp; Herzegovina</t>
  </si>
  <si>
    <t>Gabon</t>
  </si>
  <si>
    <t>Ethiopia</t>
  </si>
  <si>
    <t>Cape Verde</t>
  </si>
  <si>
    <t>Kyrgyz Republic</t>
  </si>
  <si>
    <t>Senegal</t>
  </si>
  <si>
    <t>Uganda</t>
  </si>
  <si>
    <t>Ghana</t>
  </si>
  <si>
    <t>Egypt</t>
  </si>
  <si>
    <t>Tanzania</t>
  </si>
  <si>
    <t>Paraguay</t>
  </si>
  <si>
    <t>Zambia</t>
  </si>
  <si>
    <t>Cameroon</t>
  </si>
  <si>
    <t>Lesotho</t>
  </si>
  <si>
    <t>Bolivia</t>
  </si>
  <si>
    <t>Pakistan</t>
  </si>
  <si>
    <t>Gambia, The</t>
  </si>
  <si>
    <t>Benin</t>
  </si>
  <si>
    <t>Mali</t>
  </si>
  <si>
    <t>Zimbabwe</t>
  </si>
  <si>
    <t>Nigeria</t>
  </si>
  <si>
    <t>Madagascar</t>
  </si>
  <si>
    <t>Congo, Democratic Rep.</t>
  </si>
  <si>
    <t>Venezuela</t>
  </si>
  <si>
    <t>Liberia</t>
  </si>
  <si>
    <t>Sierra Leone</t>
  </si>
  <si>
    <t>Mozambique</t>
  </si>
  <si>
    <t>Malawi</t>
  </si>
  <si>
    <t>Burundi</t>
  </si>
  <si>
    <t>Chad</t>
  </si>
  <si>
    <t>Mauritania</t>
  </si>
  <si>
    <t>Yemen</t>
  </si>
  <si>
    <t>Tähtajaline hoius</t>
  </si>
  <si>
    <t>Periood</t>
  </si>
  <si>
    <t>EUR</t>
  </si>
  <si>
    <t>USD</t>
  </si>
  <si>
    <t>GBP</t>
  </si>
  <si>
    <t>SEK</t>
  </si>
  <si>
    <t>NOK</t>
  </si>
  <si>
    <t>CAD</t>
  </si>
  <si>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</si>
  <si>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</si>
  <si>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</si>
  <si>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</si>
  <si>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</si>
  <si>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</si>
  <si>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</si>
  <si>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</si>
  <si>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</si>
  <si>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</si>
  <si>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</si>
  <si>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</si>
  <si>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Vahe</t>
  </si>
  <si>
    <t>Rank vahe alusel</t>
  </si>
  <si>
    <t>Suurimad tõusjad</t>
  </si>
  <si>
    <t>Koht</t>
  </si>
  <si>
    <t>Riigi Nr</t>
  </si>
  <si>
    <t>Riik</t>
  </si>
  <si>
    <t>Large</t>
  </si>
  <si>
    <t>Suurimad langejad</t>
  </si>
  <si>
    <t>Small</t>
  </si>
  <si>
    <t>keskmine</t>
  </si>
  <si>
    <t>mediaan</t>
  </si>
  <si>
    <t>max</t>
  </si>
  <si>
    <t>min</t>
  </si>
  <si>
    <t>Tudeng</t>
  </si>
  <si>
    <t>Töö 1</t>
  </si>
  <si>
    <t>Töö 2</t>
  </si>
  <si>
    <t>Töö 3</t>
  </si>
  <si>
    <t>Hinne 1</t>
  </si>
  <si>
    <t>Hinne 2</t>
  </si>
  <si>
    <t>Hinne 3</t>
  </si>
  <si>
    <t>Koondhinne</t>
  </si>
  <si>
    <t>Min punkte</t>
  </si>
  <si>
    <t>Hinne</t>
  </si>
  <si>
    <t>Kesk. Lineaarhälve</t>
  </si>
  <si>
    <t>Standarthälve</t>
  </si>
  <si>
    <t>Dispersioon</t>
  </si>
  <si>
    <t>Mediaan</t>
  </si>
  <si>
    <t>mood</t>
  </si>
  <si>
    <t>Kõige rohkem esinev</t>
  </si>
  <si>
    <t>Asendikeskmine</t>
  </si>
  <si>
    <t>see on ruutjuur dispersioonist</t>
  </si>
  <si>
    <t>Kuid</t>
  </si>
  <si>
    <t>rahad</t>
  </si>
  <si>
    <t>tänane kuupäev</t>
  </si>
  <si>
    <t>hoiustav summa</t>
  </si>
  <si>
    <t>valuuta</t>
  </si>
  <si>
    <t>hoiustamise kestvus kuudes</t>
  </si>
  <si>
    <t>intress</t>
  </si>
  <si>
    <t>lõppsumma</t>
  </si>
  <si>
    <t>väljamaksmise kuupäev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</si>
</sst>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23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1"/>
    <xf numFmtId="0" fontId="5" fillId="2" borderId="0" xfId="0" applyFont="1" applyFill="1" applyAlignment="1">
      <alignment vertical="center"/>
    </xf>
    <xf numFmtId="2" fontId="0" fillId="0" borderId="0" xfId="0" applyNumberFormat="1"/>
    <xf numFmtId="1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 wrapText="1"/>
    </xf>
    <xf numFmtId="10" fontId="0" fillId="0" borderId="0" xfId="2" applyNumberFormat="1" applyFont="1"/>
    <xf numFmtId="0" fontId="0" fillId="0" borderId="0" xfId="0" applyAlignment="1">
      <alignment horizontal="center" vertical="center"/>
    </xf>
    <xf numFmtId="0" fontId="0" fillId="0" borderId="0" xfId="0"/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426776</xdr:colOff>
      <xdr:row>1</xdr:row>
      <xdr:rowOff>19050</xdr:rowOff>
    </xdr:from>
    <xdr:ext cx="4972050" cy="183625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93099" y="390082"/>
          <a:ext cx="4972050" cy="18362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200"/>
            <a:t>1. Töölehel GCI on Maailma Majandusfoorumi globaalse konkurentsivõime</a:t>
          </a:r>
        </a:p>
        <a:p>
          <a:r>
            <a:rPr lang="et-EE" sz="1200"/>
            <a:t>edetabel. Veerus A on riigi koht edetabelis, veerus D koht eelmise </a:t>
          </a:r>
        </a:p>
        <a:p>
          <a:r>
            <a:rPr lang="et-EE" sz="1200"/>
            <a:t>aasta edetabelis.</a:t>
          </a:r>
        </a:p>
        <a:p>
          <a:endParaRPr lang="et-EE" sz="1200"/>
        </a:p>
        <a:p>
          <a:r>
            <a:rPr lang="et-EE" sz="1200"/>
            <a:t>Leida veeru</a:t>
          </a:r>
          <a:r>
            <a:rPr lang="et-EE" sz="1200" baseline="0"/>
            <a:t> Score andmetest aritmeetiline keskmine, mediaan (asendikeskmine) ja kvartiilid.</a:t>
          </a:r>
          <a:endParaRPr lang="et-EE" sz="1200"/>
        </a:p>
        <a:p>
          <a:endParaRPr lang="et-EE" sz="1200"/>
        </a:p>
        <a:p>
          <a:r>
            <a:rPr lang="et-EE" sz="1200"/>
            <a:t>Leida kolm riiki, mis parandasid kõige rohkem oma kohta </a:t>
          </a:r>
        </a:p>
        <a:p>
          <a:r>
            <a:rPr lang="et-EE" sz="1200"/>
            <a:t>ja kolm riiki, mis langesid edetabelis kõige enam.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596759</xdr:colOff>
      <xdr:row>0</xdr:row>
      <xdr:rowOff>67917</xdr:rowOff>
    </xdr:from>
    <xdr:ext cx="4962525" cy="146051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177542" y="67917"/>
          <a:ext cx="4962525" cy="1460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200"/>
            <a:t>2.  Teha tabel, milles on 25 tudengi kolme kontrolltöö juhuarvudena </a:t>
          </a:r>
        </a:p>
        <a:p>
          <a:r>
            <a:rPr lang="et-EE" sz="1200"/>
            <a:t>leitud tulemused (40-100 punkti, fn RANDBETWEEN). </a:t>
          </a:r>
        </a:p>
        <a:p>
          <a:endParaRPr lang="et-EE" sz="1200"/>
        </a:p>
        <a:p>
          <a:r>
            <a:rPr lang="et-EE" sz="1200"/>
            <a:t>Leida koondhinne: kolme hinde keskmine, mis antakse vaid juhul,</a:t>
          </a:r>
        </a:p>
        <a:p>
          <a:r>
            <a:rPr lang="et-EE" sz="1200"/>
            <a:t>kui kõik kolm hinnet on vähemalt "ühed".</a:t>
          </a:r>
        </a:p>
        <a:p>
          <a:endParaRPr lang="et-EE" sz="1200"/>
        </a:p>
        <a:p>
          <a:r>
            <a:rPr lang="et-EE" sz="1200"/>
            <a:t>Leida koondhinnete keskmine, mediaan ja kõige rohkem esinev hinne.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568022</xdr:colOff>
      <xdr:row>15</xdr:row>
      <xdr:rowOff>6636</xdr:rowOff>
    </xdr:from>
    <xdr:ext cx="4095750" cy="135099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68022" y="2722050"/>
          <a:ext cx="4095750" cy="1350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100"/>
            <a:t>4. Sisestage töölehele Hoius järgmised tähtajalise hoiuse andmed:</a:t>
          </a:r>
        </a:p>
        <a:p>
          <a:r>
            <a:rPr lang="et-EE" sz="1100"/>
            <a:t>	tänane kuupäev</a:t>
          </a:r>
        </a:p>
        <a:p>
          <a:r>
            <a:rPr lang="et-EE" sz="1100"/>
            <a:t>	hoiustatav summa</a:t>
          </a:r>
        </a:p>
        <a:p>
          <a:r>
            <a:rPr lang="et-EE" sz="1100"/>
            <a:t>	valuuta</a:t>
          </a:r>
        </a:p>
        <a:p>
          <a:r>
            <a:rPr lang="et-EE" sz="1100"/>
            <a:t>	hoiustamise kestvus kuudes</a:t>
          </a:r>
        </a:p>
        <a:p>
          <a:r>
            <a:rPr lang="et-EE" sz="1100"/>
            <a:t>Leida tabelist vastavale hoiusele kehtiv intress ja arvutage</a:t>
          </a:r>
        </a:p>
        <a:p>
          <a:r>
            <a:rPr lang="et-EE" sz="1100"/>
            <a:t>hoiuse lõppsumma ja väljamaksmise kuupäev.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11</xdr:col>
      <xdr:colOff>85725</xdr:colOff>
      <xdr:row>18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696828-86DB-4E7A-AA08-7D34AAAE8EEC}"/>
            </a:ext>
          </a:extLst>
        </xdr:cNvPr>
        <xdr:cNvSpPr txBox="1"/>
      </xdr:nvSpPr>
      <xdr:spPr>
        <a:xfrm>
          <a:off x="1828800" y="0"/>
          <a:ext cx="5572125" cy="33013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i="0"/>
            <a:t>Keskmine lineaarhälve </a:t>
          </a:r>
          <a:r>
            <a:rPr lang="et-EE"/>
            <a:t>– Variantide individuaalväärtuste ja nende aritmeetilise keskmise vaheliste hälvete absoluutväärtuste aritmeetiline keskmine.</a:t>
          </a:r>
          <a:endParaRPr lang="et-EE" b="0"/>
        </a:p>
        <a:p>
          <a:endParaRPr lang="et-EE" b="0"/>
        </a:p>
        <a:p>
          <a:r>
            <a:rPr lang="et-EE" b="0"/>
            <a:t>Standardhälve on ruutjuur dispersioonist.</a:t>
          </a:r>
        </a:p>
        <a:p>
          <a:endParaRPr lang="et-EE" b="1"/>
        </a:p>
        <a:p>
          <a:r>
            <a:rPr lang="et-EE" b="1"/>
            <a:t>Dispersioon</a:t>
          </a:r>
          <a:r>
            <a:rPr lang="et-EE"/>
            <a:t> </a:t>
          </a:r>
          <a:r>
            <a:rPr lang="et-EE" u="none">
              <a:solidFill>
                <a:sysClr val="windowText" lastClr="000000"/>
              </a:solidFill>
            </a:rPr>
            <a:t>on </a:t>
          </a:r>
          <a:r>
            <a:rPr lang="et-EE" u="none">
              <a:solidFill>
                <a:sysClr val="windowText" lastClr="000000"/>
              </a:solidFill>
              <a:hlinkClick xmlns:r="http://schemas.openxmlformats.org/officeDocument/2006/relationships" r:id=""/>
            </a:rPr>
            <a:t>juhusliku suuruse</a:t>
          </a:r>
          <a:r>
            <a:rPr lang="et-EE" u="none">
              <a:solidFill>
                <a:sysClr val="windowText" lastClr="000000"/>
              </a:solidFill>
            </a:rPr>
            <a:t> varieeruvuse </a:t>
          </a:r>
          <a:r>
            <a:rPr lang="et-EE" u="none">
              <a:solidFill>
                <a:sysClr val="windowText" lastClr="000000"/>
              </a:solidFill>
              <a:hlinkClick xmlns:r="http://schemas.openxmlformats.org/officeDocument/2006/relationships" r:id=""/>
            </a:rPr>
            <a:t>mõõt</a:t>
          </a:r>
          <a:r>
            <a:rPr lang="et-EE" u="none">
              <a:solidFill>
                <a:sysClr val="windowText" lastClr="000000"/>
              </a:solidFill>
            </a:rPr>
            <a:t>, ta näitab, kui palju uuritav suurus varieerub. Näiteks kui katseseerias (nt kümnekordsel täringuviskel) on kõigi katsete tulemus sama (nt 2 silma), siis katsete dispersioon on null. Mida suurem aga dispersioon on, seda enam erinevad katsete tulemused üksteisest</a:t>
          </a:r>
          <a:r>
            <a:rPr lang="et-EE"/>
            <a:t>. </a:t>
          </a:r>
        </a:p>
        <a:p>
          <a:endParaRPr lang="et-EE" sz="1100"/>
        </a:p>
        <a:p>
          <a:r>
            <a:rPr lang="et-EE" b="1"/>
            <a:t>Mediaan</a:t>
          </a:r>
          <a:r>
            <a:rPr lang="et-EE"/>
            <a:t> on </a:t>
          </a:r>
          <a:r>
            <a:rPr lang="et-EE">
              <a:hlinkClick xmlns:r="http://schemas.openxmlformats.org/officeDocument/2006/relationships" r:id=""/>
            </a:rPr>
            <a:t>variatsioonirea</a:t>
          </a:r>
          <a:r>
            <a:rPr lang="et-EE"/>
            <a:t> keskmise liikme väärtus. Näiteks variatsioonirea {3, 3, 5, 9, 11} mediaan on 5. Kui reas on paarisarv liikmeid, loetakse mediaaniks tavaliselt kahe keskmise liikme </a:t>
          </a:r>
          <a:r>
            <a:rPr lang="et-EE">
              <a:hlinkClick xmlns:r="http://schemas.openxmlformats.org/officeDocument/2006/relationships" r:id=""/>
            </a:rPr>
            <a:t>aritmeetiline keskmine</a:t>
          </a:r>
          <a:r>
            <a:rPr lang="et-EE"/>
            <a:t>, näiteks {3, 5, 7, 9} mediaan on (5 + 7) / 2 = 6.</a:t>
          </a:r>
        </a:p>
        <a:p>
          <a:endParaRPr lang="et-EE" sz="1100"/>
        </a:p>
        <a:p>
          <a:r>
            <a:rPr lang="et-EE" b="1"/>
            <a:t>Mood</a:t>
          </a:r>
          <a:r>
            <a:rPr lang="et-EE"/>
            <a:t> on vastuste seas kõige sagedamini esinev väärtus. Näiteks kui vastajate sissetulekud on</a:t>
          </a:r>
          <a:br>
            <a:rPr lang="et-EE"/>
          </a:br>
          <a:r>
            <a:rPr lang="et-EE"/>
            <a:t>600 €, 600 €, 700 €, 850 € ja 900 €, siis on moodiks 600 €, mida esines kaks korda (ülejäänud vastusevariante esines vaid korra). Moodi saab leida nii arvuliste, järjestus- kui nominaaltunnuste puhul. Näiteks kui vastajate seas oli kolm naist ja kaks meest, siis soo tunnuse moodiks on vastusevariant „naine“.</a:t>
          </a:r>
          <a:endParaRPr lang="et-EE" sz="1100"/>
        </a:p>
      </xdr:txBody>
    </xdr:sp>
    <xdr:clientData/>
  </xdr:twoCellAnchor>
  <xdr:twoCellAnchor>
    <xdr:from>
      <xdr:col>11</xdr:col>
      <xdr:colOff>161924</xdr:colOff>
      <xdr:row>0</xdr:row>
      <xdr:rowOff>9525</xdr:rowOff>
    </xdr:from>
    <xdr:to>
      <xdr:col>20</xdr:col>
      <xdr:colOff>457200</xdr:colOff>
      <xdr:row>17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50570C-DA42-4A34-AE24-1961FCEF75D6}"/>
            </a:ext>
          </a:extLst>
        </xdr:cNvPr>
        <xdr:cNvSpPr txBox="1"/>
      </xdr:nvSpPr>
      <xdr:spPr>
        <a:xfrm>
          <a:off x="7477124" y="9525"/>
          <a:ext cx="5781676" cy="32518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Kvartiilid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analoogselt mediaaniga vastavate reaosade keskmised liikmed. Kvartiile on kolm ja need jagavad rea neljaks võrdse liikmete arvuga osaks.</a:t>
          </a:r>
          <a:endParaRPr lang="et-EE">
            <a:effectLst/>
          </a:endParaRPr>
        </a:p>
        <a:p>
          <a:r>
            <a:rPr lang="et-E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kvartiil (alumine kvartiil)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25% rea kõikidest väärtustest on sellest väiksemad.</a:t>
          </a:r>
          <a:endParaRPr lang="et-EE">
            <a:effectLst/>
          </a:endParaRPr>
        </a:p>
        <a:p>
          <a:r>
            <a:rPr lang="et-E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kvartiil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võrdne mediaaniga.</a:t>
          </a:r>
          <a:endParaRPr lang="et-EE">
            <a:effectLst/>
          </a:endParaRPr>
        </a:p>
        <a:p>
          <a:r>
            <a:rPr lang="et-E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kvartiil (ülemine kvartiil)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75% rea kõikidest väärtustest on sellest väiksemad.</a:t>
          </a:r>
          <a:endParaRPr lang="et-EE">
            <a:effectLst/>
          </a:endParaRPr>
        </a:p>
        <a:p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Näiteks kui teatud tegevusalal on 13 ettevõtet, siis mediaan on 7. ettevõtte suhtarv, 1. kvartiil on 4. ettevõtte suhtarv, 3. kvartiil on 10. ettevõtte suhtarv.</a:t>
          </a:r>
          <a:endParaRPr lang="et-EE">
            <a:effectLst/>
          </a:endParaRPr>
        </a:p>
        <a:p>
          <a:endParaRPr lang="et-EE" sz="1100"/>
        </a:p>
      </xdr:txBody>
    </xdr:sp>
    <xdr:clientData/>
  </xdr:twoCellAnchor>
  <xdr:twoCellAnchor editAs="oneCell">
    <xdr:from>
      <xdr:col>11</xdr:col>
      <xdr:colOff>209550</xdr:colOff>
      <xdr:row>7</xdr:row>
      <xdr:rowOff>28575</xdr:rowOff>
    </xdr:from>
    <xdr:to>
      <xdr:col>20</xdr:col>
      <xdr:colOff>427912</xdr:colOff>
      <xdr:row>16</xdr:row>
      <xdr:rowOff>161694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69041C-27A2-47B8-9DD5-A62DFAB59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0" y="1308735"/>
          <a:ext cx="5704762" cy="17790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rina.amitan\Downloads\Harjutus_03_T.xlsx" TargetMode="External"/><Relationship Id="rId1" Type="http://schemas.openxmlformats.org/officeDocument/2006/relationships/externalLinkPath" Target="file:///C:\Users\irina.amitan\Downloads\Harjutus_03_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I Var 1"/>
      <sheetName val="CGI Var 2"/>
      <sheetName val="Hinded"/>
      <sheetName val="Hoius"/>
      <sheetName val="Abi"/>
      <sheetName val="Isikukood"/>
    </sheetNames>
    <sheetDataSet>
      <sheetData sheetId="0">
        <row r="5">
          <cell r="A5">
            <v>1</v>
          </cell>
          <cell r="B5" t="str">
            <v>Switzerland</v>
          </cell>
          <cell r="C5">
            <v>5.81</v>
          </cell>
          <cell r="D5">
            <v>1</v>
          </cell>
          <cell r="E5">
            <v>0</v>
          </cell>
          <cell r="F5">
            <v>66</v>
          </cell>
        </row>
        <row r="6">
          <cell r="A6">
            <v>2</v>
          </cell>
          <cell r="B6" t="str">
            <v>Singapore</v>
          </cell>
          <cell r="C6">
            <v>5.72</v>
          </cell>
          <cell r="D6">
            <v>2</v>
          </cell>
          <cell r="E6">
            <v>0</v>
          </cell>
          <cell r="F6">
            <v>66</v>
          </cell>
        </row>
        <row r="7">
          <cell r="A7">
            <v>3</v>
          </cell>
          <cell r="B7" t="str">
            <v>United States</v>
          </cell>
          <cell r="C7">
            <v>5.7</v>
          </cell>
          <cell r="D7">
            <v>3</v>
          </cell>
          <cell r="E7">
            <v>0</v>
          </cell>
          <cell r="F7">
            <v>66</v>
          </cell>
        </row>
        <row r="8">
          <cell r="A8">
            <v>4</v>
          </cell>
          <cell r="B8" t="str">
            <v>Netherlands</v>
          </cell>
          <cell r="C8">
            <v>5.57</v>
          </cell>
          <cell r="D8">
            <v>5</v>
          </cell>
          <cell r="E8">
            <v>1</v>
          </cell>
          <cell r="F8">
            <v>49</v>
          </cell>
        </row>
        <row r="9">
          <cell r="A9">
            <v>5</v>
          </cell>
          <cell r="B9" t="str">
            <v>Germany</v>
          </cell>
          <cell r="C9">
            <v>5.57</v>
          </cell>
          <cell r="D9">
            <v>4</v>
          </cell>
          <cell r="E9">
            <v>-1</v>
          </cell>
          <cell r="F9">
            <v>89</v>
          </cell>
        </row>
        <row r="10">
          <cell r="A10">
            <v>6</v>
          </cell>
          <cell r="B10" t="str">
            <v>Sweden</v>
          </cell>
          <cell r="C10">
            <v>5.53</v>
          </cell>
          <cell r="D10">
            <v>9</v>
          </cell>
          <cell r="E10">
            <v>3</v>
          </cell>
          <cell r="F10">
            <v>22</v>
          </cell>
        </row>
        <row r="11">
          <cell r="A11">
            <v>7</v>
          </cell>
          <cell r="B11" t="str">
            <v>United Kingdom</v>
          </cell>
          <cell r="C11">
            <v>5.49</v>
          </cell>
          <cell r="D11">
            <v>10</v>
          </cell>
          <cell r="E11">
            <v>3</v>
          </cell>
          <cell r="F11">
            <v>22</v>
          </cell>
        </row>
        <row r="12">
          <cell r="A12">
            <v>8</v>
          </cell>
          <cell r="B12" t="str">
            <v>Japan</v>
          </cell>
          <cell r="C12">
            <v>5.48</v>
          </cell>
          <cell r="D12">
            <v>6</v>
          </cell>
          <cell r="E12">
            <v>-2</v>
          </cell>
          <cell r="F12">
            <v>93</v>
          </cell>
        </row>
        <row r="13">
          <cell r="A13">
            <v>9</v>
          </cell>
          <cell r="B13" t="str">
            <v>Hong Kong SAR</v>
          </cell>
          <cell r="C13">
            <v>5.48</v>
          </cell>
          <cell r="D13">
            <v>7</v>
          </cell>
          <cell r="E13">
            <v>-2</v>
          </cell>
          <cell r="F13">
            <v>93</v>
          </cell>
        </row>
        <row r="14">
          <cell r="A14">
            <v>10</v>
          </cell>
          <cell r="B14" t="str">
            <v>Finland</v>
          </cell>
          <cell r="C14">
            <v>5.44</v>
          </cell>
          <cell r="D14">
            <v>8</v>
          </cell>
          <cell r="E14">
            <v>-2</v>
          </cell>
          <cell r="F14">
            <v>93</v>
          </cell>
        </row>
        <row r="15">
          <cell r="A15">
            <v>11</v>
          </cell>
          <cell r="B15" t="str">
            <v>Norway</v>
          </cell>
          <cell r="C15">
            <v>5.44</v>
          </cell>
          <cell r="D15">
            <v>11</v>
          </cell>
          <cell r="E15">
            <v>0</v>
          </cell>
          <cell r="F15">
            <v>66</v>
          </cell>
        </row>
        <row r="16">
          <cell r="A16">
            <v>12</v>
          </cell>
          <cell r="B16" t="str">
            <v>Denmark</v>
          </cell>
          <cell r="C16">
            <v>5.35</v>
          </cell>
          <cell r="D16">
            <v>12</v>
          </cell>
          <cell r="E16">
            <v>0</v>
          </cell>
          <cell r="F16">
            <v>66</v>
          </cell>
        </row>
        <row r="17">
          <cell r="A17">
            <v>13</v>
          </cell>
          <cell r="B17" t="str">
            <v>New Zealand</v>
          </cell>
          <cell r="C17">
            <v>5.31</v>
          </cell>
          <cell r="D17">
            <v>16</v>
          </cell>
          <cell r="E17">
            <v>3</v>
          </cell>
          <cell r="F17">
            <v>22</v>
          </cell>
        </row>
        <row r="18">
          <cell r="A18">
            <v>14</v>
          </cell>
          <cell r="B18" t="str">
            <v>Taiwan, China</v>
          </cell>
          <cell r="C18">
            <v>5.28</v>
          </cell>
          <cell r="D18">
            <v>15</v>
          </cell>
          <cell r="E18">
            <v>1</v>
          </cell>
          <cell r="F18">
            <v>49</v>
          </cell>
        </row>
        <row r="19">
          <cell r="A19">
            <v>15</v>
          </cell>
          <cell r="B19" t="str">
            <v>Canada</v>
          </cell>
          <cell r="C19">
            <v>5.27</v>
          </cell>
          <cell r="D19">
            <v>13</v>
          </cell>
          <cell r="E19">
            <v>-2</v>
          </cell>
          <cell r="F19">
            <v>93</v>
          </cell>
        </row>
        <row r="20">
          <cell r="A20">
            <v>16</v>
          </cell>
          <cell r="B20" t="str">
            <v>United Arab Emirates</v>
          </cell>
          <cell r="C20">
            <v>5.26</v>
          </cell>
          <cell r="D20">
            <v>17</v>
          </cell>
          <cell r="E20">
            <v>1</v>
          </cell>
          <cell r="F20">
            <v>49</v>
          </cell>
        </row>
        <row r="21">
          <cell r="A21">
            <v>17</v>
          </cell>
          <cell r="B21" t="str">
            <v>Belgium</v>
          </cell>
          <cell r="C21">
            <v>5.25</v>
          </cell>
          <cell r="D21">
            <v>19</v>
          </cell>
          <cell r="E21">
            <v>2</v>
          </cell>
          <cell r="F21">
            <v>33</v>
          </cell>
        </row>
        <row r="22">
          <cell r="A22">
            <v>18</v>
          </cell>
          <cell r="B22" t="str">
            <v>Qatar</v>
          </cell>
          <cell r="C22">
            <v>5.23</v>
          </cell>
          <cell r="D22">
            <v>14</v>
          </cell>
          <cell r="E22">
            <v>-4</v>
          </cell>
          <cell r="F22">
            <v>106</v>
          </cell>
        </row>
        <row r="23">
          <cell r="A23">
            <v>19</v>
          </cell>
          <cell r="B23" t="str">
            <v>Austria</v>
          </cell>
          <cell r="C23">
            <v>5.22</v>
          </cell>
          <cell r="D23">
            <v>23</v>
          </cell>
          <cell r="E23">
            <v>4</v>
          </cell>
          <cell r="F23">
            <v>16</v>
          </cell>
        </row>
        <row r="24">
          <cell r="A24">
            <v>20</v>
          </cell>
          <cell r="B24" t="str">
            <v>Luxembourg</v>
          </cell>
          <cell r="C24">
            <v>5.2</v>
          </cell>
          <cell r="D24">
            <v>20</v>
          </cell>
          <cell r="E24">
            <v>0</v>
          </cell>
          <cell r="F24">
            <v>66</v>
          </cell>
        </row>
        <row r="25">
          <cell r="A25">
            <v>21</v>
          </cell>
          <cell r="B25" t="str">
            <v>France</v>
          </cell>
          <cell r="C25">
            <v>5.2</v>
          </cell>
          <cell r="D25">
            <v>22</v>
          </cell>
          <cell r="E25">
            <v>1</v>
          </cell>
          <cell r="F25">
            <v>49</v>
          </cell>
        </row>
        <row r="26">
          <cell r="A26">
            <v>22</v>
          </cell>
          <cell r="B26" t="str">
            <v>Australia</v>
          </cell>
          <cell r="C26">
            <v>5.19</v>
          </cell>
          <cell r="D26">
            <v>21</v>
          </cell>
          <cell r="E26">
            <v>-1</v>
          </cell>
          <cell r="F26">
            <v>89</v>
          </cell>
        </row>
        <row r="27">
          <cell r="A27">
            <v>23</v>
          </cell>
          <cell r="B27" t="str">
            <v>Ireland</v>
          </cell>
          <cell r="C27">
            <v>5.18</v>
          </cell>
          <cell r="D27">
            <v>24</v>
          </cell>
          <cell r="E27">
            <v>1</v>
          </cell>
          <cell r="F27">
            <v>49</v>
          </cell>
        </row>
        <row r="28">
          <cell r="A28">
            <v>24</v>
          </cell>
          <cell r="B28" t="str">
            <v>Israel</v>
          </cell>
          <cell r="C28">
            <v>5.18</v>
          </cell>
          <cell r="D28">
            <v>27</v>
          </cell>
          <cell r="E28">
            <v>3</v>
          </cell>
          <cell r="F28">
            <v>22</v>
          </cell>
        </row>
        <row r="29">
          <cell r="A29">
            <v>25</v>
          </cell>
          <cell r="B29" t="str">
            <v>Malaysia</v>
          </cell>
          <cell r="C29">
            <v>5.16</v>
          </cell>
          <cell r="D29">
            <v>18</v>
          </cell>
          <cell r="E29">
            <v>-7</v>
          </cell>
          <cell r="F29">
            <v>122</v>
          </cell>
        </row>
        <row r="30">
          <cell r="A30">
            <v>26</v>
          </cell>
          <cell r="B30" t="str">
            <v>Korea, Rep.</v>
          </cell>
          <cell r="C30">
            <v>5.03</v>
          </cell>
          <cell r="D30">
            <v>26</v>
          </cell>
          <cell r="E30">
            <v>0</v>
          </cell>
          <cell r="F30">
            <v>66</v>
          </cell>
        </row>
        <row r="31">
          <cell r="A31">
            <v>27</v>
          </cell>
          <cell r="B31" t="str">
            <v>Iceland</v>
          </cell>
          <cell r="C31">
            <v>4.96</v>
          </cell>
          <cell r="D31">
            <v>29</v>
          </cell>
          <cell r="E31">
            <v>2</v>
          </cell>
          <cell r="F31">
            <v>33</v>
          </cell>
        </row>
        <row r="32">
          <cell r="A32">
            <v>28</v>
          </cell>
          <cell r="B32" t="str">
            <v>China</v>
          </cell>
          <cell r="C32">
            <v>4.95</v>
          </cell>
          <cell r="D32">
            <v>28</v>
          </cell>
          <cell r="E32">
            <v>0</v>
          </cell>
          <cell r="F32">
            <v>66</v>
          </cell>
        </row>
        <row r="33">
          <cell r="A33">
            <v>29</v>
          </cell>
          <cell r="B33" t="str">
            <v>Saudi Arabia</v>
          </cell>
          <cell r="C33">
            <v>4.84</v>
          </cell>
          <cell r="D33">
            <v>25</v>
          </cell>
          <cell r="E33">
            <v>-4</v>
          </cell>
          <cell r="F33">
            <v>106</v>
          </cell>
        </row>
        <row r="34">
          <cell r="A34">
            <v>30</v>
          </cell>
          <cell r="B34" t="str">
            <v>Estonia</v>
          </cell>
          <cell r="C34">
            <v>4.78</v>
          </cell>
          <cell r="D34">
            <v>30</v>
          </cell>
          <cell r="E34">
            <v>0</v>
          </cell>
          <cell r="F34">
            <v>66</v>
          </cell>
        </row>
        <row r="35">
          <cell r="A35">
            <v>31</v>
          </cell>
          <cell r="B35" t="str">
            <v>Czech Republic</v>
          </cell>
          <cell r="C35">
            <v>4.72</v>
          </cell>
          <cell r="D35">
            <v>31</v>
          </cell>
          <cell r="E35">
            <v>0</v>
          </cell>
          <cell r="F35">
            <v>66</v>
          </cell>
        </row>
        <row r="36">
          <cell r="A36">
            <v>32</v>
          </cell>
          <cell r="B36" t="str">
            <v>Spain</v>
          </cell>
          <cell r="C36">
            <v>4.68</v>
          </cell>
          <cell r="D36">
            <v>33</v>
          </cell>
          <cell r="E36">
            <v>1</v>
          </cell>
          <cell r="F36">
            <v>49</v>
          </cell>
        </row>
        <row r="37">
          <cell r="A37">
            <v>33</v>
          </cell>
          <cell r="B37" t="str">
            <v>Chile</v>
          </cell>
          <cell r="C37">
            <v>4.6399999999999997</v>
          </cell>
          <cell r="D37">
            <v>35</v>
          </cell>
          <cell r="E37">
            <v>2</v>
          </cell>
          <cell r="F37">
            <v>33</v>
          </cell>
        </row>
        <row r="38">
          <cell r="A38">
            <v>34</v>
          </cell>
          <cell r="B38" t="str">
            <v>Thailand</v>
          </cell>
          <cell r="C38">
            <v>4.6399999999999997</v>
          </cell>
          <cell r="D38">
            <v>32</v>
          </cell>
          <cell r="E38">
            <v>-2</v>
          </cell>
          <cell r="F38">
            <v>93</v>
          </cell>
        </row>
        <row r="39">
          <cell r="A39">
            <v>35</v>
          </cell>
          <cell r="B39" t="str">
            <v>Lithuania</v>
          </cell>
          <cell r="C39">
            <v>4.5999999999999996</v>
          </cell>
          <cell r="D39">
            <v>36</v>
          </cell>
          <cell r="E39">
            <v>1</v>
          </cell>
          <cell r="F39">
            <v>49</v>
          </cell>
        </row>
        <row r="40">
          <cell r="A40">
            <v>36</v>
          </cell>
          <cell r="B40" t="str">
            <v>Poland</v>
          </cell>
          <cell r="C40">
            <v>4.5599999999999996</v>
          </cell>
          <cell r="D40">
            <v>41</v>
          </cell>
          <cell r="E40">
            <v>5</v>
          </cell>
          <cell r="F40">
            <v>12</v>
          </cell>
        </row>
        <row r="41">
          <cell r="A41">
            <v>37</v>
          </cell>
          <cell r="B41" t="str">
            <v>Azerbaijan</v>
          </cell>
          <cell r="C41">
            <v>4.55</v>
          </cell>
          <cell r="D41">
            <v>40</v>
          </cell>
          <cell r="E41">
            <v>3</v>
          </cell>
          <cell r="F41">
            <v>22</v>
          </cell>
        </row>
        <row r="42">
          <cell r="A42">
            <v>38</v>
          </cell>
          <cell r="B42" t="str">
            <v>Kuwait</v>
          </cell>
          <cell r="C42">
            <v>4.53</v>
          </cell>
          <cell r="D42">
            <v>34</v>
          </cell>
          <cell r="E42">
            <v>-4</v>
          </cell>
          <cell r="F42">
            <v>106</v>
          </cell>
        </row>
        <row r="43">
          <cell r="A43">
            <v>39</v>
          </cell>
          <cell r="B43" t="str">
            <v>India</v>
          </cell>
          <cell r="C43">
            <v>4.5199999999999996</v>
          </cell>
          <cell r="D43">
            <v>55</v>
          </cell>
          <cell r="E43">
            <v>16</v>
          </cell>
          <cell r="F43">
            <v>1</v>
          </cell>
        </row>
        <row r="44">
          <cell r="A44">
            <v>40</v>
          </cell>
          <cell r="B44" t="str">
            <v>Malta</v>
          </cell>
          <cell r="C44">
            <v>4.5199999999999996</v>
          </cell>
          <cell r="D44">
            <v>48</v>
          </cell>
          <cell r="E44">
            <v>8</v>
          </cell>
          <cell r="F44">
            <v>4</v>
          </cell>
        </row>
        <row r="45">
          <cell r="A45">
            <v>41</v>
          </cell>
          <cell r="B45" t="str">
            <v>Indonesia</v>
          </cell>
          <cell r="C45">
            <v>4.5199999999999996</v>
          </cell>
          <cell r="D45">
            <v>37</v>
          </cell>
          <cell r="E45">
            <v>-4</v>
          </cell>
          <cell r="F45">
            <v>106</v>
          </cell>
        </row>
        <row r="46">
          <cell r="A46">
            <v>42</v>
          </cell>
          <cell r="B46" t="str">
            <v>Panama</v>
          </cell>
          <cell r="C46">
            <v>4.51</v>
          </cell>
          <cell r="D46">
            <v>50</v>
          </cell>
          <cell r="E46">
            <v>8</v>
          </cell>
          <cell r="F46">
            <v>4</v>
          </cell>
        </row>
        <row r="47">
          <cell r="A47">
            <v>43</v>
          </cell>
          <cell r="B47" t="str">
            <v>Russian Federation</v>
          </cell>
          <cell r="C47">
            <v>4.51</v>
          </cell>
          <cell r="D47">
            <v>45</v>
          </cell>
          <cell r="E47">
            <v>2</v>
          </cell>
          <cell r="F47">
            <v>33</v>
          </cell>
        </row>
        <row r="48">
          <cell r="A48">
            <v>44</v>
          </cell>
          <cell r="B48" t="str">
            <v>Italy</v>
          </cell>
          <cell r="C48">
            <v>4.5</v>
          </cell>
          <cell r="D48">
            <v>43</v>
          </cell>
          <cell r="E48">
            <v>-1</v>
          </cell>
          <cell r="F48">
            <v>89</v>
          </cell>
        </row>
        <row r="49">
          <cell r="A49">
            <v>45</v>
          </cell>
          <cell r="B49" t="str">
            <v>Mauritius</v>
          </cell>
          <cell r="C49">
            <v>4.49</v>
          </cell>
          <cell r="D49">
            <v>46</v>
          </cell>
          <cell r="E49">
            <v>1</v>
          </cell>
          <cell r="F49">
            <v>49</v>
          </cell>
        </row>
        <row r="50">
          <cell r="A50">
            <v>46</v>
          </cell>
          <cell r="B50" t="str">
            <v>Portugal</v>
          </cell>
          <cell r="C50">
            <v>4.4800000000000004</v>
          </cell>
          <cell r="D50">
            <v>38</v>
          </cell>
          <cell r="E50">
            <v>-8</v>
          </cell>
          <cell r="F50">
            <v>124</v>
          </cell>
        </row>
        <row r="51">
          <cell r="A51">
            <v>47</v>
          </cell>
          <cell r="B51" t="str">
            <v>South Africa</v>
          </cell>
          <cell r="C51">
            <v>4.47</v>
          </cell>
          <cell r="D51">
            <v>49</v>
          </cell>
          <cell r="E51">
            <v>2</v>
          </cell>
          <cell r="F51">
            <v>33</v>
          </cell>
        </row>
        <row r="52">
          <cell r="A52">
            <v>48</v>
          </cell>
          <cell r="B52" t="str">
            <v>Bahrain</v>
          </cell>
          <cell r="C52">
            <v>4.47</v>
          </cell>
          <cell r="D52">
            <v>39</v>
          </cell>
          <cell r="E52">
            <v>-9</v>
          </cell>
          <cell r="F52">
            <v>127</v>
          </cell>
        </row>
        <row r="53">
          <cell r="A53">
            <v>49</v>
          </cell>
          <cell r="B53" t="str">
            <v>Latvia</v>
          </cell>
          <cell r="C53">
            <v>4.45</v>
          </cell>
          <cell r="D53">
            <v>44</v>
          </cell>
          <cell r="E53">
            <v>-5</v>
          </cell>
          <cell r="F53">
            <v>114</v>
          </cell>
        </row>
        <row r="54">
          <cell r="A54">
            <v>50</v>
          </cell>
          <cell r="B54" t="str">
            <v>Bulgaria</v>
          </cell>
          <cell r="C54">
            <v>4.4400000000000004</v>
          </cell>
          <cell r="D54">
            <v>54</v>
          </cell>
          <cell r="E54">
            <v>4</v>
          </cell>
          <cell r="F54">
            <v>16</v>
          </cell>
        </row>
        <row r="55">
          <cell r="A55">
            <v>51</v>
          </cell>
          <cell r="B55" t="str">
            <v>Mexico</v>
          </cell>
          <cell r="C55">
            <v>4.41</v>
          </cell>
          <cell r="D55">
            <v>57</v>
          </cell>
          <cell r="E55">
            <v>6</v>
          </cell>
          <cell r="F55">
            <v>9</v>
          </cell>
        </row>
        <row r="56">
          <cell r="A56">
            <v>52</v>
          </cell>
          <cell r="B56" t="str">
            <v>Rwanda</v>
          </cell>
          <cell r="C56">
            <v>4.41</v>
          </cell>
          <cell r="D56">
            <v>58</v>
          </cell>
          <cell r="E56">
            <v>6</v>
          </cell>
          <cell r="F56">
            <v>9</v>
          </cell>
        </row>
        <row r="57">
          <cell r="A57">
            <v>53</v>
          </cell>
          <cell r="B57" t="str">
            <v>Kazakhstan</v>
          </cell>
          <cell r="C57">
            <v>4.41</v>
          </cell>
          <cell r="D57">
            <v>42</v>
          </cell>
          <cell r="E57">
            <v>-11</v>
          </cell>
          <cell r="F57">
            <v>133</v>
          </cell>
        </row>
        <row r="58">
          <cell r="A58">
            <v>54</v>
          </cell>
          <cell r="B58" t="str">
            <v>Costa Rica</v>
          </cell>
          <cell r="C58">
            <v>4.41</v>
          </cell>
          <cell r="D58">
            <v>52</v>
          </cell>
          <cell r="E58">
            <v>-2</v>
          </cell>
          <cell r="F58">
            <v>93</v>
          </cell>
        </row>
        <row r="59">
          <cell r="A59">
            <v>55</v>
          </cell>
          <cell r="B59" t="str">
            <v>Turkey</v>
          </cell>
          <cell r="C59">
            <v>4.3899999999999997</v>
          </cell>
          <cell r="D59">
            <v>51</v>
          </cell>
          <cell r="E59">
            <v>-4</v>
          </cell>
          <cell r="F59">
            <v>106</v>
          </cell>
        </row>
        <row r="60">
          <cell r="A60">
            <v>56</v>
          </cell>
          <cell r="B60" t="str">
            <v>Slovenia</v>
          </cell>
          <cell r="C60">
            <v>4.3899999999999997</v>
          </cell>
          <cell r="D60">
            <v>59</v>
          </cell>
          <cell r="E60">
            <v>3</v>
          </cell>
          <cell r="F60">
            <v>22</v>
          </cell>
        </row>
        <row r="61">
          <cell r="A61">
            <v>57</v>
          </cell>
          <cell r="B61" t="str">
            <v>Philippines</v>
          </cell>
          <cell r="C61">
            <v>4.3600000000000003</v>
          </cell>
          <cell r="D61">
            <v>47</v>
          </cell>
          <cell r="E61">
            <v>-10</v>
          </cell>
          <cell r="F61">
            <v>130</v>
          </cell>
        </row>
        <row r="62">
          <cell r="A62">
            <v>58</v>
          </cell>
          <cell r="B62" t="str">
            <v>Brunei Darussalam</v>
          </cell>
          <cell r="C62">
            <v>4.3499999999999996</v>
          </cell>
          <cell r="D62" t="str">
            <v>n/a</v>
          </cell>
          <cell r="E62">
            <v>0</v>
          </cell>
          <cell r="F62">
            <v>66</v>
          </cell>
        </row>
        <row r="63">
          <cell r="A63">
            <v>59</v>
          </cell>
          <cell r="B63" t="str">
            <v>Georgia</v>
          </cell>
          <cell r="C63">
            <v>4.32</v>
          </cell>
          <cell r="D63">
            <v>66</v>
          </cell>
          <cell r="E63">
            <v>7</v>
          </cell>
          <cell r="F63">
            <v>7</v>
          </cell>
        </row>
        <row r="64">
          <cell r="A64">
            <v>60</v>
          </cell>
          <cell r="B64" t="str">
            <v>Vietnam</v>
          </cell>
          <cell r="C64">
            <v>4.3099999999999996</v>
          </cell>
          <cell r="D64">
            <v>56</v>
          </cell>
          <cell r="E64">
            <v>-4</v>
          </cell>
          <cell r="F64">
            <v>106</v>
          </cell>
        </row>
        <row r="65">
          <cell r="A65">
            <v>61</v>
          </cell>
          <cell r="B65" t="str">
            <v>Colombia</v>
          </cell>
          <cell r="C65">
            <v>4.3</v>
          </cell>
          <cell r="D65">
            <v>61</v>
          </cell>
          <cell r="E65">
            <v>0</v>
          </cell>
          <cell r="F65">
            <v>66</v>
          </cell>
        </row>
        <row r="66">
          <cell r="A66">
            <v>62</v>
          </cell>
          <cell r="B66" t="str">
            <v>Romania</v>
          </cell>
          <cell r="C66">
            <v>4.3</v>
          </cell>
          <cell r="D66">
            <v>53</v>
          </cell>
          <cell r="E66">
            <v>-9</v>
          </cell>
          <cell r="F66">
            <v>127</v>
          </cell>
        </row>
        <row r="67">
          <cell r="A67">
            <v>63</v>
          </cell>
          <cell r="B67" t="str">
            <v>Jordan</v>
          </cell>
          <cell r="C67">
            <v>4.29</v>
          </cell>
          <cell r="D67">
            <v>64</v>
          </cell>
          <cell r="E67">
            <v>1</v>
          </cell>
          <cell r="F67">
            <v>49</v>
          </cell>
        </row>
        <row r="68">
          <cell r="A68">
            <v>64</v>
          </cell>
          <cell r="B68" t="str">
            <v>Botswana</v>
          </cell>
          <cell r="C68">
            <v>4.29</v>
          </cell>
          <cell r="D68">
            <v>71</v>
          </cell>
          <cell r="E68">
            <v>7</v>
          </cell>
          <cell r="F68">
            <v>7</v>
          </cell>
        </row>
        <row r="69">
          <cell r="A69">
            <v>65</v>
          </cell>
          <cell r="B69" t="str">
            <v>Slovak Republic</v>
          </cell>
          <cell r="C69">
            <v>4.28</v>
          </cell>
          <cell r="D69">
            <v>67</v>
          </cell>
          <cell r="E69">
            <v>2</v>
          </cell>
          <cell r="F69">
            <v>33</v>
          </cell>
        </row>
        <row r="70">
          <cell r="A70">
            <v>66</v>
          </cell>
          <cell r="B70" t="str">
            <v>Oman</v>
          </cell>
          <cell r="C70">
            <v>4.28</v>
          </cell>
          <cell r="D70">
            <v>62</v>
          </cell>
          <cell r="E70">
            <v>-4</v>
          </cell>
          <cell r="F70">
            <v>106</v>
          </cell>
        </row>
        <row r="71">
          <cell r="A71">
            <v>67</v>
          </cell>
          <cell r="B71" t="str">
            <v>Peru</v>
          </cell>
          <cell r="C71">
            <v>4.2300000000000004</v>
          </cell>
          <cell r="D71">
            <v>69</v>
          </cell>
          <cell r="E71">
            <v>2</v>
          </cell>
          <cell r="F71">
            <v>33</v>
          </cell>
        </row>
        <row r="72">
          <cell r="A72">
            <v>68</v>
          </cell>
          <cell r="B72" t="str">
            <v>Macedonia, FYR</v>
          </cell>
          <cell r="C72">
            <v>4.2300000000000004</v>
          </cell>
          <cell r="D72">
            <v>60</v>
          </cell>
          <cell r="E72">
            <v>-8</v>
          </cell>
          <cell r="F72">
            <v>124</v>
          </cell>
        </row>
        <row r="73">
          <cell r="A73">
            <v>69</v>
          </cell>
          <cell r="B73" t="str">
            <v>Hungary</v>
          </cell>
          <cell r="C73">
            <v>4.2</v>
          </cell>
          <cell r="D73">
            <v>63</v>
          </cell>
          <cell r="E73">
            <v>-6</v>
          </cell>
          <cell r="F73">
            <v>119</v>
          </cell>
        </row>
        <row r="74">
          <cell r="A74">
            <v>70</v>
          </cell>
          <cell r="B74" t="str">
            <v>Morocco</v>
          </cell>
          <cell r="C74">
            <v>4.2</v>
          </cell>
          <cell r="D74">
            <v>72</v>
          </cell>
          <cell r="E74">
            <v>2</v>
          </cell>
          <cell r="F74">
            <v>33</v>
          </cell>
        </row>
        <row r="75">
          <cell r="A75">
            <v>71</v>
          </cell>
          <cell r="B75" t="str">
            <v>Sri Lanka</v>
          </cell>
          <cell r="C75">
            <v>4.1900000000000004</v>
          </cell>
          <cell r="D75">
            <v>68</v>
          </cell>
          <cell r="E75">
            <v>-3</v>
          </cell>
          <cell r="F75">
            <v>103</v>
          </cell>
        </row>
        <row r="76">
          <cell r="A76">
            <v>72</v>
          </cell>
          <cell r="B76" t="str">
            <v>Barbados</v>
          </cell>
          <cell r="C76">
            <v>4.1900000000000004</v>
          </cell>
          <cell r="D76" t="str">
            <v>n/a</v>
          </cell>
          <cell r="E76">
            <v>0</v>
          </cell>
          <cell r="F76">
            <v>66</v>
          </cell>
        </row>
        <row r="77">
          <cell r="A77">
            <v>73</v>
          </cell>
          <cell r="B77" t="str">
            <v>Uruguay</v>
          </cell>
          <cell r="C77">
            <v>4.17</v>
          </cell>
          <cell r="D77">
            <v>73</v>
          </cell>
          <cell r="E77">
            <v>0</v>
          </cell>
          <cell r="F77">
            <v>66</v>
          </cell>
        </row>
        <row r="78">
          <cell r="A78">
            <v>74</v>
          </cell>
          <cell r="B78" t="str">
            <v>Croatia</v>
          </cell>
          <cell r="C78">
            <v>4.1500000000000004</v>
          </cell>
          <cell r="D78">
            <v>77</v>
          </cell>
          <cell r="E78">
            <v>3</v>
          </cell>
          <cell r="F78">
            <v>22</v>
          </cell>
        </row>
        <row r="79">
          <cell r="A79">
            <v>75</v>
          </cell>
          <cell r="B79" t="str">
            <v>Jamaica</v>
          </cell>
          <cell r="C79">
            <v>4.13</v>
          </cell>
          <cell r="D79">
            <v>86</v>
          </cell>
          <cell r="E79">
            <v>11</v>
          </cell>
          <cell r="F79">
            <v>3</v>
          </cell>
        </row>
        <row r="80">
          <cell r="A80">
            <v>76</v>
          </cell>
          <cell r="B80" t="str">
            <v>Iran, Islamic Rep.</v>
          </cell>
          <cell r="C80">
            <v>4.12</v>
          </cell>
          <cell r="D80">
            <v>74</v>
          </cell>
          <cell r="E80">
            <v>-2</v>
          </cell>
          <cell r="F80">
            <v>93</v>
          </cell>
        </row>
        <row r="81">
          <cell r="A81">
            <v>77</v>
          </cell>
          <cell r="B81" t="str">
            <v>Tajikistan</v>
          </cell>
          <cell r="C81">
            <v>4.12</v>
          </cell>
          <cell r="D81">
            <v>80</v>
          </cell>
          <cell r="E81">
            <v>3</v>
          </cell>
          <cell r="F81">
            <v>22</v>
          </cell>
        </row>
        <row r="82">
          <cell r="A82">
            <v>78</v>
          </cell>
          <cell r="B82" t="str">
            <v>Guatemala</v>
          </cell>
          <cell r="C82">
            <v>4.08</v>
          </cell>
          <cell r="D82">
            <v>78</v>
          </cell>
          <cell r="E82">
            <v>0</v>
          </cell>
          <cell r="F82">
            <v>66</v>
          </cell>
        </row>
        <row r="83">
          <cell r="A83">
            <v>79</v>
          </cell>
          <cell r="B83" t="str">
            <v>Armenia</v>
          </cell>
          <cell r="C83">
            <v>4.07</v>
          </cell>
          <cell r="D83">
            <v>82</v>
          </cell>
          <cell r="E83">
            <v>3</v>
          </cell>
          <cell r="F83">
            <v>22</v>
          </cell>
        </row>
        <row r="84">
          <cell r="A84">
            <v>80</v>
          </cell>
          <cell r="B84" t="str">
            <v>Albania</v>
          </cell>
          <cell r="C84">
            <v>4.0599999999999996</v>
          </cell>
          <cell r="D84">
            <v>93</v>
          </cell>
          <cell r="E84">
            <v>13</v>
          </cell>
          <cell r="F84">
            <v>2</v>
          </cell>
        </row>
        <row r="85">
          <cell r="A85">
            <v>81</v>
          </cell>
          <cell r="B85" t="str">
            <v>Brazil</v>
          </cell>
          <cell r="C85">
            <v>4.0599999999999996</v>
          </cell>
          <cell r="D85">
            <v>75</v>
          </cell>
          <cell r="E85">
            <v>-6</v>
          </cell>
          <cell r="F85">
            <v>119</v>
          </cell>
        </row>
        <row r="86">
          <cell r="A86">
            <v>82</v>
          </cell>
          <cell r="B86" t="str">
            <v>Montenegro</v>
          </cell>
          <cell r="C86">
            <v>4.05</v>
          </cell>
          <cell r="D86">
            <v>70</v>
          </cell>
          <cell r="E86">
            <v>-12</v>
          </cell>
          <cell r="F86">
            <v>134</v>
          </cell>
        </row>
        <row r="87">
          <cell r="A87">
            <v>83</v>
          </cell>
          <cell r="B87" t="str">
            <v>Cyprus</v>
          </cell>
          <cell r="C87">
            <v>4.04</v>
          </cell>
          <cell r="D87">
            <v>65</v>
          </cell>
          <cell r="E87">
            <v>-18</v>
          </cell>
          <cell r="F87">
            <v>137</v>
          </cell>
        </row>
        <row r="88">
          <cell r="A88">
            <v>84</v>
          </cell>
          <cell r="B88" t="str">
            <v>Namibia</v>
          </cell>
          <cell r="C88">
            <v>4.0199999999999996</v>
          </cell>
          <cell r="D88">
            <v>85</v>
          </cell>
          <cell r="E88">
            <v>1</v>
          </cell>
          <cell r="F88">
            <v>49</v>
          </cell>
        </row>
        <row r="89">
          <cell r="A89">
            <v>85</v>
          </cell>
          <cell r="B89" t="str">
            <v>Ukraine</v>
          </cell>
          <cell r="C89">
            <v>4</v>
          </cell>
          <cell r="D89">
            <v>79</v>
          </cell>
          <cell r="E89">
            <v>-6</v>
          </cell>
          <cell r="F89">
            <v>119</v>
          </cell>
        </row>
        <row r="90">
          <cell r="A90">
            <v>86</v>
          </cell>
          <cell r="B90" t="str">
            <v>Greece</v>
          </cell>
          <cell r="C90">
            <v>4</v>
          </cell>
          <cell r="D90">
            <v>81</v>
          </cell>
          <cell r="E90">
            <v>-5</v>
          </cell>
          <cell r="F90">
            <v>114</v>
          </cell>
        </row>
        <row r="91">
          <cell r="A91">
            <v>87</v>
          </cell>
          <cell r="B91" t="str">
            <v>Algeria</v>
          </cell>
          <cell r="C91">
            <v>3.98</v>
          </cell>
          <cell r="D91">
            <v>87</v>
          </cell>
          <cell r="E91">
            <v>0</v>
          </cell>
          <cell r="F91">
            <v>66</v>
          </cell>
        </row>
        <row r="92">
          <cell r="A92">
            <v>88</v>
          </cell>
          <cell r="B92" t="str">
            <v>Honduras</v>
          </cell>
          <cell r="C92">
            <v>3.98</v>
          </cell>
          <cell r="D92">
            <v>88</v>
          </cell>
          <cell r="E92">
            <v>0</v>
          </cell>
          <cell r="F92">
            <v>66</v>
          </cell>
        </row>
        <row r="93">
          <cell r="A93">
            <v>89</v>
          </cell>
          <cell r="B93" t="str">
            <v>Cambodia</v>
          </cell>
          <cell r="C93">
            <v>3.98</v>
          </cell>
          <cell r="D93">
            <v>90</v>
          </cell>
          <cell r="E93">
            <v>1</v>
          </cell>
          <cell r="F93">
            <v>49</v>
          </cell>
        </row>
        <row r="94">
          <cell r="A94">
            <v>90</v>
          </cell>
          <cell r="B94" t="str">
            <v>Serbia</v>
          </cell>
          <cell r="C94">
            <v>3.97</v>
          </cell>
          <cell r="D94">
            <v>94</v>
          </cell>
          <cell r="E94">
            <v>4</v>
          </cell>
          <cell r="F94">
            <v>16</v>
          </cell>
        </row>
        <row r="95">
          <cell r="A95">
            <v>91</v>
          </cell>
          <cell r="B95" t="str">
            <v>Ecuador</v>
          </cell>
          <cell r="C95">
            <v>3.96</v>
          </cell>
          <cell r="D95">
            <v>76</v>
          </cell>
          <cell r="E95">
            <v>-15</v>
          </cell>
          <cell r="F95">
            <v>135</v>
          </cell>
        </row>
        <row r="96">
          <cell r="A96">
            <v>92</v>
          </cell>
          <cell r="B96" t="str">
            <v>Dominican Republic</v>
          </cell>
          <cell r="C96">
            <v>3.94</v>
          </cell>
          <cell r="D96">
            <v>98</v>
          </cell>
          <cell r="E96">
            <v>6</v>
          </cell>
          <cell r="F96">
            <v>9</v>
          </cell>
        </row>
        <row r="97">
          <cell r="A97">
            <v>93</v>
          </cell>
          <cell r="B97" t="str">
            <v>Lao PDR</v>
          </cell>
          <cell r="C97">
            <v>3.93</v>
          </cell>
          <cell r="D97">
            <v>83</v>
          </cell>
          <cell r="E97">
            <v>-10</v>
          </cell>
          <cell r="F97">
            <v>130</v>
          </cell>
        </row>
        <row r="98">
          <cell r="A98">
            <v>94</v>
          </cell>
          <cell r="B98" t="str">
            <v>Trinidad and Tobago</v>
          </cell>
          <cell r="C98">
            <v>3.93</v>
          </cell>
          <cell r="D98">
            <v>89</v>
          </cell>
          <cell r="E98">
            <v>-5</v>
          </cell>
          <cell r="F98">
            <v>114</v>
          </cell>
        </row>
        <row r="99">
          <cell r="A99">
            <v>95</v>
          </cell>
          <cell r="B99" t="str">
            <v>Tunisia</v>
          </cell>
          <cell r="C99">
            <v>3.92</v>
          </cell>
          <cell r="D99">
            <v>92</v>
          </cell>
          <cell r="E99">
            <v>-3</v>
          </cell>
          <cell r="F99">
            <v>103</v>
          </cell>
        </row>
        <row r="100">
          <cell r="A100">
            <v>96</v>
          </cell>
          <cell r="B100" t="str">
            <v>Kenya</v>
          </cell>
          <cell r="C100">
            <v>3.9</v>
          </cell>
          <cell r="D100">
            <v>99</v>
          </cell>
          <cell r="E100">
            <v>3</v>
          </cell>
          <cell r="F100">
            <v>22</v>
          </cell>
        </row>
        <row r="101">
          <cell r="A101">
            <v>97</v>
          </cell>
          <cell r="B101" t="str">
            <v>Bhutan</v>
          </cell>
          <cell r="C101">
            <v>3.87</v>
          </cell>
          <cell r="D101">
            <v>105</v>
          </cell>
          <cell r="E101">
            <v>8</v>
          </cell>
          <cell r="F101">
            <v>4</v>
          </cell>
        </row>
        <row r="102">
          <cell r="A102">
            <v>98</v>
          </cell>
          <cell r="B102" t="str">
            <v>Nepal</v>
          </cell>
          <cell r="C102">
            <v>3.87</v>
          </cell>
          <cell r="D102">
            <v>100</v>
          </cell>
          <cell r="E102">
            <v>2</v>
          </cell>
          <cell r="F102">
            <v>33</v>
          </cell>
        </row>
        <row r="103">
          <cell r="A103">
            <v>99</v>
          </cell>
          <cell r="B103" t="str">
            <v>Côte d’Ivoire</v>
          </cell>
          <cell r="C103">
            <v>3.86</v>
          </cell>
          <cell r="D103">
            <v>91</v>
          </cell>
          <cell r="E103">
            <v>-8</v>
          </cell>
          <cell r="F103">
            <v>124</v>
          </cell>
        </row>
        <row r="104">
          <cell r="A104">
            <v>100</v>
          </cell>
          <cell r="B104" t="str">
            <v>Moldova</v>
          </cell>
          <cell r="C104">
            <v>3.86</v>
          </cell>
          <cell r="D104">
            <v>84</v>
          </cell>
          <cell r="E104">
            <v>-16</v>
          </cell>
          <cell r="F104">
            <v>136</v>
          </cell>
        </row>
        <row r="105">
          <cell r="A105">
            <v>101</v>
          </cell>
          <cell r="B105" t="str">
            <v>Lebanon</v>
          </cell>
          <cell r="C105">
            <v>3.84</v>
          </cell>
          <cell r="D105">
            <v>101</v>
          </cell>
          <cell r="E105">
            <v>0</v>
          </cell>
          <cell r="F105">
            <v>66</v>
          </cell>
        </row>
        <row r="106">
          <cell r="A106">
            <v>102</v>
          </cell>
          <cell r="B106" t="str">
            <v>Mongolia</v>
          </cell>
          <cell r="C106">
            <v>3.84</v>
          </cell>
          <cell r="D106">
            <v>104</v>
          </cell>
          <cell r="E106">
            <v>2</v>
          </cell>
          <cell r="F106">
            <v>33</v>
          </cell>
        </row>
        <row r="107">
          <cell r="A107">
            <v>103</v>
          </cell>
          <cell r="B107" t="str">
            <v>Nicaragua</v>
          </cell>
          <cell r="C107">
            <v>3.81</v>
          </cell>
          <cell r="D107">
            <v>108</v>
          </cell>
          <cell r="E107">
            <v>5</v>
          </cell>
          <cell r="F107">
            <v>12</v>
          </cell>
        </row>
        <row r="108">
          <cell r="A108">
            <v>104</v>
          </cell>
          <cell r="B108" t="str">
            <v>Argentina</v>
          </cell>
          <cell r="C108">
            <v>3.81</v>
          </cell>
          <cell r="D108">
            <v>106</v>
          </cell>
          <cell r="E108">
            <v>2</v>
          </cell>
          <cell r="F108">
            <v>33</v>
          </cell>
        </row>
        <row r="109">
          <cell r="A109">
            <v>105</v>
          </cell>
          <cell r="B109" t="str">
            <v>El Salvador</v>
          </cell>
          <cell r="C109">
            <v>3.81</v>
          </cell>
          <cell r="D109">
            <v>95</v>
          </cell>
          <cell r="E109">
            <v>-10</v>
          </cell>
          <cell r="F109">
            <v>130</v>
          </cell>
        </row>
        <row r="110">
          <cell r="A110">
            <v>106</v>
          </cell>
          <cell r="B110" t="str">
            <v>Bangladesh</v>
          </cell>
          <cell r="C110">
            <v>3.8</v>
          </cell>
          <cell r="D110">
            <v>107</v>
          </cell>
          <cell r="E110">
            <v>1</v>
          </cell>
          <cell r="F110">
            <v>49</v>
          </cell>
        </row>
        <row r="111">
          <cell r="A111">
            <v>107</v>
          </cell>
          <cell r="B111" t="str">
            <v>Bosnia &amp; Herzegovina</v>
          </cell>
          <cell r="C111">
            <v>3.8</v>
          </cell>
          <cell r="D111">
            <v>111</v>
          </cell>
          <cell r="E111">
            <v>4</v>
          </cell>
          <cell r="F111">
            <v>16</v>
          </cell>
        </row>
        <row r="112">
          <cell r="A112">
            <v>108</v>
          </cell>
          <cell r="B112" t="str">
            <v>Gabon</v>
          </cell>
          <cell r="C112">
            <v>3.79</v>
          </cell>
          <cell r="D112">
            <v>103</v>
          </cell>
          <cell r="E112">
            <v>-5</v>
          </cell>
          <cell r="F112">
            <v>114</v>
          </cell>
        </row>
        <row r="113">
          <cell r="A113">
            <v>109</v>
          </cell>
          <cell r="B113" t="str">
            <v>Ethiopia</v>
          </cell>
          <cell r="C113">
            <v>3.77</v>
          </cell>
          <cell r="D113">
            <v>109</v>
          </cell>
          <cell r="E113">
            <v>0</v>
          </cell>
          <cell r="F113">
            <v>66</v>
          </cell>
        </row>
        <row r="114">
          <cell r="A114">
            <v>110</v>
          </cell>
          <cell r="B114" t="str">
            <v>Cape Verde</v>
          </cell>
          <cell r="C114">
            <v>3.76</v>
          </cell>
          <cell r="D114">
            <v>112</v>
          </cell>
          <cell r="E114">
            <v>2</v>
          </cell>
          <cell r="F114">
            <v>33</v>
          </cell>
        </row>
        <row r="115">
          <cell r="A115">
            <v>111</v>
          </cell>
          <cell r="B115" t="str">
            <v>Kyrgyz Republic</v>
          </cell>
          <cell r="C115">
            <v>3.75</v>
          </cell>
          <cell r="D115">
            <v>102</v>
          </cell>
          <cell r="E115">
            <v>-9</v>
          </cell>
          <cell r="F115">
            <v>127</v>
          </cell>
        </row>
        <row r="116">
          <cell r="A116">
            <v>112</v>
          </cell>
          <cell r="B116" t="str">
            <v>Senegal</v>
          </cell>
          <cell r="C116">
            <v>3.74</v>
          </cell>
          <cell r="D116">
            <v>110</v>
          </cell>
          <cell r="E116">
            <v>-2</v>
          </cell>
          <cell r="F116">
            <v>93</v>
          </cell>
        </row>
        <row r="117">
          <cell r="A117">
            <v>113</v>
          </cell>
          <cell r="B117" t="str">
            <v>Uganda</v>
          </cell>
          <cell r="C117">
            <v>3.69</v>
          </cell>
          <cell r="D117">
            <v>115</v>
          </cell>
          <cell r="E117">
            <v>2</v>
          </cell>
          <cell r="F117">
            <v>33</v>
          </cell>
        </row>
        <row r="118">
          <cell r="A118">
            <v>114</v>
          </cell>
          <cell r="B118" t="str">
            <v>Ghana</v>
          </cell>
          <cell r="C118">
            <v>3.68</v>
          </cell>
          <cell r="D118">
            <v>119</v>
          </cell>
          <cell r="E118">
            <v>5</v>
          </cell>
          <cell r="F118">
            <v>12</v>
          </cell>
        </row>
        <row r="119">
          <cell r="A119">
            <v>115</v>
          </cell>
          <cell r="B119" t="str">
            <v>Egypt</v>
          </cell>
          <cell r="C119">
            <v>3.67</v>
          </cell>
          <cell r="D119">
            <v>116</v>
          </cell>
          <cell r="E119">
            <v>1</v>
          </cell>
          <cell r="F119">
            <v>49</v>
          </cell>
        </row>
        <row r="120">
          <cell r="A120">
            <v>116</v>
          </cell>
          <cell r="B120" t="str">
            <v>Tanzania</v>
          </cell>
          <cell r="C120">
            <v>3.67</v>
          </cell>
          <cell r="D120">
            <v>120</v>
          </cell>
          <cell r="E120">
            <v>4</v>
          </cell>
          <cell r="F120">
            <v>16</v>
          </cell>
        </row>
        <row r="121">
          <cell r="A121">
            <v>117</v>
          </cell>
          <cell r="B121" t="str">
            <v>Paraguay</v>
          </cell>
          <cell r="C121">
            <v>3.65</v>
          </cell>
          <cell r="D121">
            <v>118</v>
          </cell>
          <cell r="E121">
            <v>1</v>
          </cell>
          <cell r="F121">
            <v>49</v>
          </cell>
        </row>
        <row r="122">
          <cell r="A122">
            <v>118</v>
          </cell>
          <cell r="B122" t="str">
            <v>Zambia</v>
          </cell>
          <cell r="C122">
            <v>3.6</v>
          </cell>
          <cell r="D122">
            <v>96</v>
          </cell>
          <cell r="E122">
            <v>-22</v>
          </cell>
          <cell r="F122">
            <v>138</v>
          </cell>
        </row>
        <row r="123">
          <cell r="A123">
            <v>119</v>
          </cell>
          <cell r="B123" t="str">
            <v>Cameroon</v>
          </cell>
          <cell r="C123">
            <v>3.58</v>
          </cell>
          <cell r="D123">
            <v>114</v>
          </cell>
          <cell r="E123">
            <v>-5</v>
          </cell>
          <cell r="F123">
            <v>114</v>
          </cell>
        </row>
        <row r="124">
          <cell r="A124">
            <v>120</v>
          </cell>
          <cell r="B124" t="str">
            <v>Lesotho</v>
          </cell>
          <cell r="C124">
            <v>3.57</v>
          </cell>
          <cell r="D124">
            <v>113</v>
          </cell>
          <cell r="E124">
            <v>-7</v>
          </cell>
          <cell r="F124">
            <v>122</v>
          </cell>
        </row>
        <row r="125">
          <cell r="A125">
            <v>121</v>
          </cell>
          <cell r="B125" t="str">
            <v>Bolivia</v>
          </cell>
          <cell r="C125">
            <v>3.54</v>
          </cell>
          <cell r="D125">
            <v>117</v>
          </cell>
          <cell r="E125">
            <v>-4</v>
          </cell>
          <cell r="F125">
            <v>106</v>
          </cell>
        </row>
        <row r="126">
          <cell r="A126">
            <v>122</v>
          </cell>
          <cell r="B126" t="str">
            <v>Pakistan</v>
          </cell>
          <cell r="C126">
            <v>3.49</v>
          </cell>
          <cell r="D126">
            <v>126</v>
          </cell>
          <cell r="E126">
            <v>4</v>
          </cell>
          <cell r="F126">
            <v>16</v>
          </cell>
        </row>
        <row r="127">
          <cell r="A127">
            <v>123</v>
          </cell>
          <cell r="B127" t="str">
            <v>Gambia, The</v>
          </cell>
          <cell r="C127">
            <v>3.47</v>
          </cell>
          <cell r="D127">
            <v>123</v>
          </cell>
          <cell r="E127">
            <v>0</v>
          </cell>
          <cell r="F127">
            <v>66</v>
          </cell>
        </row>
        <row r="128">
          <cell r="A128">
            <v>124</v>
          </cell>
          <cell r="B128" t="str">
            <v>Benin</v>
          </cell>
          <cell r="C128">
            <v>3.47</v>
          </cell>
          <cell r="D128">
            <v>122</v>
          </cell>
          <cell r="E128">
            <v>-2</v>
          </cell>
          <cell r="F128">
            <v>93</v>
          </cell>
        </row>
        <row r="129">
          <cell r="A129">
            <v>125</v>
          </cell>
          <cell r="B129" t="str">
            <v>Mali</v>
          </cell>
          <cell r="C129">
            <v>3.46</v>
          </cell>
          <cell r="D129">
            <v>127</v>
          </cell>
          <cell r="E129">
            <v>2</v>
          </cell>
          <cell r="F129">
            <v>33</v>
          </cell>
        </row>
        <row r="130">
          <cell r="A130">
            <v>126</v>
          </cell>
          <cell r="B130" t="str">
            <v>Zimbabwe</v>
          </cell>
          <cell r="C130">
            <v>3.41</v>
          </cell>
          <cell r="D130">
            <v>125</v>
          </cell>
          <cell r="E130">
            <v>-1</v>
          </cell>
          <cell r="F130">
            <v>89</v>
          </cell>
        </row>
        <row r="131">
          <cell r="A131">
            <v>127</v>
          </cell>
          <cell r="B131" t="str">
            <v>Nigeria</v>
          </cell>
          <cell r="C131">
            <v>3.39</v>
          </cell>
          <cell r="D131">
            <v>124</v>
          </cell>
          <cell r="E131">
            <v>-3</v>
          </cell>
          <cell r="F131">
            <v>103</v>
          </cell>
        </row>
        <row r="132">
          <cell r="A132">
            <v>128</v>
          </cell>
          <cell r="B132" t="str">
            <v>Madagascar</v>
          </cell>
          <cell r="C132">
            <v>3.33</v>
          </cell>
          <cell r="D132">
            <v>130</v>
          </cell>
          <cell r="E132">
            <v>2</v>
          </cell>
          <cell r="F132">
            <v>33</v>
          </cell>
        </row>
        <row r="133">
          <cell r="A133">
            <v>129</v>
          </cell>
          <cell r="B133" t="str">
            <v>Congo, Democratic Rep.</v>
          </cell>
          <cell r="C133">
            <v>3.29</v>
          </cell>
          <cell r="D133" t="str">
            <v>n/a</v>
          </cell>
          <cell r="E133">
            <v>0</v>
          </cell>
          <cell r="F133">
            <v>66</v>
          </cell>
        </row>
        <row r="134">
          <cell r="A134">
            <v>130</v>
          </cell>
          <cell r="B134" t="str">
            <v>Venezuela</v>
          </cell>
          <cell r="C134">
            <v>3.27</v>
          </cell>
          <cell r="D134">
            <v>132</v>
          </cell>
          <cell r="E134">
            <v>2</v>
          </cell>
          <cell r="F134">
            <v>33</v>
          </cell>
        </row>
        <row r="135">
          <cell r="A135">
            <v>131</v>
          </cell>
          <cell r="B135" t="str">
            <v>Liberia</v>
          </cell>
          <cell r="C135">
            <v>3.21</v>
          </cell>
          <cell r="D135">
            <v>129</v>
          </cell>
          <cell r="E135">
            <v>-2</v>
          </cell>
          <cell r="F135">
            <v>93</v>
          </cell>
        </row>
        <row r="136">
          <cell r="A136">
            <v>132</v>
          </cell>
          <cell r="B136" t="str">
            <v>Sierra Leone</v>
          </cell>
          <cell r="C136">
            <v>3.16</v>
          </cell>
          <cell r="D136">
            <v>137</v>
          </cell>
          <cell r="E136">
            <v>5</v>
          </cell>
          <cell r="F136">
            <v>12</v>
          </cell>
        </row>
        <row r="137">
          <cell r="A137">
            <v>133</v>
          </cell>
          <cell r="B137" t="str">
            <v>Mozambique</v>
          </cell>
          <cell r="C137">
            <v>3.13</v>
          </cell>
          <cell r="D137">
            <v>133</v>
          </cell>
          <cell r="E137">
            <v>0</v>
          </cell>
          <cell r="F137">
            <v>66</v>
          </cell>
        </row>
        <row r="138">
          <cell r="A138">
            <v>134</v>
          </cell>
          <cell r="B138" t="str">
            <v>Malawi</v>
          </cell>
          <cell r="C138">
            <v>3.08</v>
          </cell>
          <cell r="D138">
            <v>135</v>
          </cell>
          <cell r="E138">
            <v>1</v>
          </cell>
          <cell r="F138">
            <v>49</v>
          </cell>
        </row>
        <row r="139">
          <cell r="A139">
            <v>135</v>
          </cell>
          <cell r="B139" t="str">
            <v>Burundi</v>
          </cell>
          <cell r="C139">
            <v>3.06</v>
          </cell>
          <cell r="D139">
            <v>136</v>
          </cell>
          <cell r="E139">
            <v>1</v>
          </cell>
          <cell r="F139">
            <v>49</v>
          </cell>
        </row>
        <row r="140">
          <cell r="A140">
            <v>136</v>
          </cell>
          <cell r="B140" t="str">
            <v>Chad</v>
          </cell>
          <cell r="C140">
            <v>2.95</v>
          </cell>
          <cell r="D140">
            <v>139</v>
          </cell>
          <cell r="E140">
            <v>3</v>
          </cell>
          <cell r="F140">
            <v>22</v>
          </cell>
        </row>
        <row r="141">
          <cell r="A141">
            <v>137</v>
          </cell>
          <cell r="B141" t="str">
            <v>Mauritania</v>
          </cell>
          <cell r="C141">
            <v>2.94</v>
          </cell>
          <cell r="D141">
            <v>138</v>
          </cell>
          <cell r="E141">
            <v>1</v>
          </cell>
          <cell r="F141">
            <v>49</v>
          </cell>
        </row>
        <row r="142">
          <cell r="A142">
            <v>138</v>
          </cell>
          <cell r="B142" t="str">
            <v>Yemen</v>
          </cell>
          <cell r="C142">
            <v>2.74</v>
          </cell>
          <cell r="D142" t="str">
            <v>n/a</v>
          </cell>
          <cell r="E142">
            <v>0</v>
          </cell>
          <cell r="F142">
            <v>66</v>
          </cell>
        </row>
      </sheetData>
      <sheetData sheetId="1"/>
      <sheetData sheetId="2">
        <row r="2">
          <cell r="J2">
            <v>0</v>
          </cell>
          <cell r="K2">
            <v>0</v>
          </cell>
        </row>
        <row r="3">
          <cell r="J3">
            <v>51</v>
          </cell>
          <cell r="K3">
            <v>1</v>
          </cell>
        </row>
        <row r="4">
          <cell r="B4">
            <v>80</v>
          </cell>
          <cell r="C4">
            <v>93</v>
          </cell>
          <cell r="D4">
            <v>85</v>
          </cell>
          <cell r="H4">
            <v>4</v>
          </cell>
          <cell r="J4">
            <v>61</v>
          </cell>
          <cell r="K4">
            <v>2</v>
          </cell>
        </row>
        <row r="5">
          <cell r="B5">
            <v>53</v>
          </cell>
          <cell r="C5">
            <v>96</v>
          </cell>
          <cell r="D5">
            <v>62</v>
          </cell>
          <cell r="H5">
            <v>3</v>
          </cell>
          <cell r="J5">
            <v>71</v>
          </cell>
          <cell r="K5">
            <v>3</v>
          </cell>
        </row>
        <row r="6">
          <cell r="B6">
            <v>47</v>
          </cell>
          <cell r="C6">
            <v>96</v>
          </cell>
          <cell r="D6">
            <v>74</v>
          </cell>
          <cell r="H6" t="str">
            <v/>
          </cell>
          <cell r="J6">
            <v>81</v>
          </cell>
          <cell r="K6">
            <v>4</v>
          </cell>
        </row>
        <row r="7">
          <cell r="B7">
            <v>48</v>
          </cell>
          <cell r="C7">
            <v>82</v>
          </cell>
          <cell r="D7">
            <v>71</v>
          </cell>
          <cell r="H7" t="str">
            <v/>
          </cell>
          <cell r="J7">
            <v>91</v>
          </cell>
          <cell r="K7">
            <v>5</v>
          </cell>
        </row>
        <row r="8">
          <cell r="B8">
            <v>52</v>
          </cell>
          <cell r="C8">
            <v>85</v>
          </cell>
          <cell r="D8">
            <v>93</v>
          </cell>
          <cell r="H8">
            <v>3</v>
          </cell>
        </row>
        <row r="9">
          <cell r="B9">
            <v>90</v>
          </cell>
          <cell r="C9">
            <v>63</v>
          </cell>
          <cell r="D9">
            <v>96</v>
          </cell>
          <cell r="H9">
            <v>4</v>
          </cell>
        </row>
        <row r="10">
          <cell r="B10">
            <v>59</v>
          </cell>
          <cell r="C10">
            <v>71</v>
          </cell>
          <cell r="D10">
            <v>77</v>
          </cell>
          <cell r="H10">
            <v>2</v>
          </cell>
        </row>
        <row r="11">
          <cell r="B11">
            <v>46</v>
          </cell>
          <cell r="C11">
            <v>98</v>
          </cell>
          <cell r="D11">
            <v>69</v>
          </cell>
          <cell r="H11" t="str">
            <v/>
          </cell>
        </row>
        <row r="12">
          <cell r="B12">
            <v>66</v>
          </cell>
          <cell r="C12">
            <v>67</v>
          </cell>
          <cell r="D12">
            <v>61</v>
          </cell>
          <cell r="H12">
            <v>2</v>
          </cell>
        </row>
        <row r="13">
          <cell r="B13">
            <v>53</v>
          </cell>
          <cell r="C13">
            <v>62</v>
          </cell>
          <cell r="D13">
            <v>68</v>
          </cell>
          <cell r="H13">
            <v>2</v>
          </cell>
        </row>
        <row r="14">
          <cell r="B14">
            <v>45</v>
          </cell>
          <cell r="C14">
            <v>55</v>
          </cell>
          <cell r="D14">
            <v>50</v>
          </cell>
          <cell r="H14" t="str">
            <v/>
          </cell>
        </row>
        <row r="15">
          <cell r="B15">
            <v>67</v>
          </cell>
          <cell r="C15">
            <v>74</v>
          </cell>
          <cell r="D15">
            <v>87</v>
          </cell>
          <cell r="H15">
            <v>3</v>
          </cell>
        </row>
        <row r="16">
          <cell r="B16">
            <v>86</v>
          </cell>
          <cell r="C16">
            <v>95</v>
          </cell>
          <cell r="D16">
            <v>98</v>
          </cell>
          <cell r="H16">
            <v>5</v>
          </cell>
        </row>
        <row r="17">
          <cell r="B17">
            <v>71</v>
          </cell>
          <cell r="C17">
            <v>78</v>
          </cell>
          <cell r="D17">
            <v>94</v>
          </cell>
          <cell r="H17">
            <v>4</v>
          </cell>
        </row>
        <row r="18">
          <cell r="B18">
            <v>75</v>
          </cell>
          <cell r="C18">
            <v>92</v>
          </cell>
          <cell r="D18">
            <v>45</v>
          </cell>
          <cell r="H18" t="str">
            <v/>
          </cell>
        </row>
        <row r="19">
          <cell r="B19">
            <v>57</v>
          </cell>
          <cell r="C19">
            <v>66</v>
          </cell>
          <cell r="D19">
            <v>86</v>
          </cell>
          <cell r="H19">
            <v>2</v>
          </cell>
        </row>
        <row r="20">
          <cell r="B20">
            <v>59</v>
          </cell>
          <cell r="C20">
            <v>94</v>
          </cell>
          <cell r="D20">
            <v>95</v>
          </cell>
          <cell r="H20">
            <v>4</v>
          </cell>
        </row>
        <row r="21">
          <cell r="B21">
            <v>66</v>
          </cell>
          <cell r="C21">
            <v>78</v>
          </cell>
          <cell r="D21">
            <v>96</v>
          </cell>
          <cell r="H21">
            <v>3</v>
          </cell>
        </row>
        <row r="22">
          <cell r="B22">
            <v>50</v>
          </cell>
          <cell r="C22">
            <v>68</v>
          </cell>
          <cell r="D22">
            <v>80</v>
          </cell>
          <cell r="H22" t="str">
            <v/>
          </cell>
        </row>
        <row r="23">
          <cell r="B23">
            <v>64</v>
          </cell>
          <cell r="C23">
            <v>49</v>
          </cell>
          <cell r="D23">
            <v>100</v>
          </cell>
          <cell r="H23" t="str">
            <v/>
          </cell>
        </row>
        <row r="24">
          <cell r="B24">
            <v>69</v>
          </cell>
          <cell r="C24">
            <v>81</v>
          </cell>
          <cell r="D24">
            <v>60</v>
          </cell>
          <cell r="H24">
            <v>2</v>
          </cell>
        </row>
        <row r="25">
          <cell r="B25">
            <v>48</v>
          </cell>
          <cell r="C25">
            <v>52</v>
          </cell>
          <cell r="D25">
            <v>68</v>
          </cell>
          <cell r="H25" t="str">
            <v/>
          </cell>
        </row>
        <row r="26">
          <cell r="B26">
            <v>57</v>
          </cell>
          <cell r="C26">
            <v>76</v>
          </cell>
          <cell r="D26">
            <v>59</v>
          </cell>
          <cell r="H26">
            <v>2</v>
          </cell>
        </row>
        <row r="27">
          <cell r="B27">
            <v>78</v>
          </cell>
          <cell r="C27">
            <v>88</v>
          </cell>
          <cell r="D27">
            <v>56</v>
          </cell>
          <cell r="H27">
            <v>3</v>
          </cell>
        </row>
        <row r="28">
          <cell r="B28">
            <v>64</v>
          </cell>
          <cell r="C28">
            <v>74</v>
          </cell>
          <cell r="D28">
            <v>93</v>
          </cell>
          <cell r="H28">
            <v>3</v>
          </cell>
        </row>
      </sheetData>
      <sheetData sheetId="3">
        <row r="3">
          <cell r="A3" t="str">
            <v>1K</v>
          </cell>
          <cell r="B3">
            <v>0.01</v>
          </cell>
          <cell r="C3">
            <v>0.15</v>
          </cell>
          <cell r="D3">
            <v>0.2</v>
          </cell>
          <cell r="E3">
            <v>0</v>
          </cell>
          <cell r="F3">
            <v>0.5</v>
          </cell>
          <cell r="G3">
            <v>0.5</v>
          </cell>
          <cell r="J3">
            <v>45551</v>
          </cell>
        </row>
        <row r="4">
          <cell r="A4" t="str">
            <v>2K</v>
          </cell>
          <cell r="B4">
            <v>0.01</v>
          </cell>
          <cell r="C4">
            <v>0.15</v>
          </cell>
          <cell r="D4">
            <v>0.3</v>
          </cell>
          <cell r="E4">
            <v>0</v>
          </cell>
          <cell r="F4">
            <v>0.5</v>
          </cell>
          <cell r="G4">
            <v>0.5</v>
          </cell>
          <cell r="J4">
            <v>10000</v>
          </cell>
        </row>
        <row r="5">
          <cell r="A5" t="str">
            <v>3K</v>
          </cell>
          <cell r="B5">
            <v>0.02</v>
          </cell>
          <cell r="C5">
            <v>0.2</v>
          </cell>
          <cell r="D5">
            <v>0.4</v>
          </cell>
          <cell r="E5">
            <v>0</v>
          </cell>
          <cell r="F5">
            <v>0.6</v>
          </cell>
          <cell r="G5">
            <v>0.6</v>
          </cell>
          <cell r="J5" t="str">
            <v>CAD</v>
          </cell>
        </row>
        <row r="6">
          <cell r="A6" t="str">
            <v>4K</v>
          </cell>
          <cell r="B6">
            <v>0.02</v>
          </cell>
          <cell r="C6">
            <v>0.2</v>
          </cell>
          <cell r="D6">
            <v>0.4</v>
          </cell>
          <cell r="E6">
            <v>0</v>
          </cell>
          <cell r="F6">
            <v>0.6</v>
          </cell>
          <cell r="G6">
            <v>0.6</v>
          </cell>
          <cell r="J6">
            <v>9</v>
          </cell>
        </row>
        <row r="7">
          <cell r="A7" t="str">
            <v>5K</v>
          </cell>
          <cell r="B7">
            <v>0.02</v>
          </cell>
          <cell r="C7">
            <v>0.25</v>
          </cell>
          <cell r="D7">
            <v>0.5</v>
          </cell>
          <cell r="E7">
            <v>0</v>
          </cell>
          <cell r="F7">
            <v>0.6</v>
          </cell>
          <cell r="G7">
            <v>0.6</v>
          </cell>
        </row>
        <row r="8">
          <cell r="A8" t="str">
            <v>6K</v>
          </cell>
          <cell r="B8">
            <v>0.05</v>
          </cell>
          <cell r="C8">
            <v>0.3</v>
          </cell>
          <cell r="D8">
            <v>0.5</v>
          </cell>
          <cell r="E8">
            <v>0</v>
          </cell>
          <cell r="F8">
            <v>0.7</v>
          </cell>
          <cell r="G8">
            <v>0.7</v>
          </cell>
        </row>
        <row r="9">
          <cell r="A9" t="str">
            <v>7K</v>
          </cell>
          <cell r="B9">
            <v>0.05</v>
          </cell>
          <cell r="C9">
            <v>0.35</v>
          </cell>
          <cell r="D9">
            <v>0.6</v>
          </cell>
          <cell r="E9">
            <v>0</v>
          </cell>
          <cell r="F9">
            <v>0.7</v>
          </cell>
          <cell r="G9">
            <v>0.7</v>
          </cell>
          <cell r="J9">
            <v>6.9999999999999993E-3</v>
          </cell>
        </row>
        <row r="10">
          <cell r="A10" t="str">
            <v>8K</v>
          </cell>
          <cell r="B10">
            <v>0.05</v>
          </cell>
          <cell r="C10">
            <v>0.4</v>
          </cell>
          <cell r="D10">
            <v>0.6</v>
          </cell>
          <cell r="E10">
            <v>0</v>
          </cell>
          <cell r="F10">
            <v>0.7</v>
          </cell>
          <cell r="G10">
            <v>0.7</v>
          </cell>
        </row>
        <row r="11">
          <cell r="A11" t="str">
            <v>9K</v>
          </cell>
          <cell r="B11">
            <v>0.08</v>
          </cell>
          <cell r="C11">
            <v>0.45</v>
          </cell>
          <cell r="D11">
            <v>0.7</v>
          </cell>
          <cell r="E11">
            <v>0</v>
          </cell>
          <cell r="F11">
            <v>0.7</v>
          </cell>
          <cell r="G11">
            <v>0.7</v>
          </cell>
        </row>
        <row r="12">
          <cell r="A12" t="str">
            <v>10K</v>
          </cell>
          <cell r="B12">
            <v>0.1</v>
          </cell>
          <cell r="C12">
            <v>0.5</v>
          </cell>
          <cell r="D12">
            <v>0.75</v>
          </cell>
          <cell r="E12">
            <v>0</v>
          </cell>
          <cell r="F12">
            <v>0.7</v>
          </cell>
          <cell r="G12">
            <v>0.7</v>
          </cell>
        </row>
        <row r="13">
          <cell r="A13" t="str">
            <v>11K</v>
          </cell>
          <cell r="B13">
            <v>0.1</v>
          </cell>
          <cell r="C13">
            <v>0.55000000000000004</v>
          </cell>
          <cell r="D13">
            <v>0.75</v>
          </cell>
          <cell r="E13">
            <v>0</v>
          </cell>
          <cell r="F13">
            <v>0.7</v>
          </cell>
          <cell r="G13">
            <v>0.7</v>
          </cell>
        </row>
        <row r="14">
          <cell r="A14" t="str">
            <v>12K</v>
          </cell>
          <cell r="B14">
            <v>0.12</v>
          </cell>
          <cell r="C14">
            <v>0.6</v>
          </cell>
          <cell r="D14">
            <v>0.8</v>
          </cell>
          <cell r="E14">
            <v>0</v>
          </cell>
          <cell r="F14">
            <v>0.7</v>
          </cell>
          <cell r="G14">
            <v>0.7</v>
          </cell>
        </row>
      </sheetData>
      <sheetData sheetId="4"/>
      <sheetData sheetId="5">
        <row r="6">
          <cell r="B6" t="str">
            <v>339107240251</v>
          </cell>
          <cell r="E6" t="str">
            <v>Viga</v>
          </cell>
          <cell r="F6" t="str">
            <v>Viga</v>
          </cell>
          <cell r="H6" t="str">
            <v>Viga</v>
          </cell>
        </row>
        <row r="7">
          <cell r="B7">
            <v>48011250013</v>
          </cell>
          <cell r="E7" t="str">
            <v>naine</v>
          </cell>
          <cell r="F7">
            <v>29550</v>
          </cell>
          <cell r="H7">
            <v>1980</v>
          </cell>
        </row>
        <row r="8">
          <cell r="B8">
            <v>37503120543</v>
          </cell>
          <cell r="E8" t="str">
            <v>mees</v>
          </cell>
          <cell r="F8">
            <v>27465</v>
          </cell>
          <cell r="H8">
            <v>1975</v>
          </cell>
        </row>
        <row r="9">
          <cell r="B9" t="str">
            <v>75512240021</v>
          </cell>
          <cell r="E9" t="str">
            <v>Viga</v>
          </cell>
          <cell r="F9" t="str">
            <v>Viga</v>
          </cell>
          <cell r="H9" t="str">
            <v>Viga</v>
          </cell>
        </row>
        <row r="10">
          <cell r="B10" t="str">
            <v>50712240022</v>
          </cell>
          <cell r="E10" t="str">
            <v>mees</v>
          </cell>
          <cell r="F10">
            <v>39440</v>
          </cell>
          <cell r="H10">
            <v>2007</v>
          </cell>
        </row>
        <row r="11">
          <cell r="B11" t="str">
            <v>61012240023</v>
          </cell>
          <cell r="E11" t="str">
            <v>naine</v>
          </cell>
          <cell r="F11">
            <v>40536</v>
          </cell>
          <cell r="H11">
            <v>2010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3.weforum.org/docs/GCR2016-2017/05FullReport/TheGlobalCompetitivenessReport2016-2017_FINAL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2"/>
  <sheetViews>
    <sheetView zoomScaleNormal="100" workbookViewId="0">
      <selection activeCell="M14" sqref="M14"/>
    </sheetView>
  </sheetViews>
  <sheetFormatPr defaultRowHeight="15" x14ac:dyDescent="0.25"/>
  <cols>
    <col min="1" max="1" width="8.5703125" customWidth="1"/>
    <col min="2" max="2" width="19.5703125" customWidth="1"/>
    <col min="4" max="5" width="9.85546875" customWidth="1"/>
    <col min="6" max="6" width="19.5703125" bestFit="1" customWidth="1"/>
  </cols>
  <sheetData>
    <row r="1" spans="1:16" ht="29.25" x14ac:dyDescent="0.25">
      <c r="A1" s="1" t="s">
        <v>1</v>
      </c>
    </row>
    <row r="2" spans="1:16" x14ac:dyDescent="0.25">
      <c r="A2" s="6" t="s">
        <v>0</v>
      </c>
    </row>
    <row r="4" spans="1:16" ht="15.75" x14ac:dyDescent="0.25">
      <c r="A4" s="7" t="s">
        <v>5</v>
      </c>
      <c r="B4" s="7" t="s">
        <v>2</v>
      </c>
      <c r="C4" s="7" t="s">
        <v>3</v>
      </c>
      <c r="D4" s="7" t="s">
        <v>4</v>
      </c>
      <c r="E4" s="7" t="s">
        <v>165</v>
      </c>
      <c r="F4" s="7" t="s">
        <v>166</v>
      </c>
      <c r="H4" s="7" t="s">
        <v>167</v>
      </c>
    </row>
    <row r="5" spans="1:16" x14ac:dyDescent="0.25">
      <c r="A5">
        <v>1</v>
      </c>
      <c r="B5" s="3" t="s">
        <v>6</v>
      </c>
      <c r="C5">
        <v>5.81</v>
      </c>
      <c r="D5">
        <v>1</v>
      </c>
      <c r="E5" cm="1">
        <f t="array" ref="E5:E142">IFERROR(Prev.-Rank,0)</f>
        <v>0</v>
      </c>
      <c r="F5" cm="1">
        <f t="array" ref="F5:F142">_xlfn.RANK.EQ(Vahe,Vahe)</f>
        <v>66</v>
      </c>
      <c r="H5" t="s">
        <v>168</v>
      </c>
      <c r="I5" t="s">
        <v>169</v>
      </c>
      <c r="J5" t="s">
        <v>170</v>
      </c>
      <c r="K5" t="s">
        <v>165</v>
      </c>
      <c r="L5" t="s">
        <v>171</v>
      </c>
    </row>
    <row r="6" spans="1:16" x14ac:dyDescent="0.25">
      <c r="A6">
        <v>2</v>
      </c>
      <c r="B6" s="3" t="s">
        <v>7</v>
      </c>
      <c r="C6">
        <v>5.72</v>
      </c>
      <c r="D6">
        <v>2</v>
      </c>
      <c r="E6">
        <v>0</v>
      </c>
      <c r="F6">
        <v>66</v>
      </c>
      <c r="H6">
        <v>1</v>
      </c>
      <c r="I6">
        <f>MATCH(H6,Rank_vahe_alusel,0)</f>
        <v>39</v>
      </c>
      <c r="J6" t="str" cm="1">
        <f t="array" ref="J6">INDEX(Economy,I6)</f>
        <v>India</v>
      </c>
      <c r="K6" cm="1">
        <f t="array" ref="K6">INDEX(Vahe,I6)</f>
        <v>16</v>
      </c>
      <c r="L6">
        <f>LARGE(Vahe,H6)</f>
        <v>16</v>
      </c>
    </row>
    <row r="7" spans="1:16" x14ac:dyDescent="0.25">
      <c r="A7">
        <v>3</v>
      </c>
      <c r="B7" s="3" t="s">
        <v>8</v>
      </c>
      <c r="C7">
        <v>5.7</v>
      </c>
      <c r="D7">
        <v>3</v>
      </c>
      <c r="E7">
        <v>0</v>
      </c>
      <c r="F7">
        <v>66</v>
      </c>
      <c r="H7">
        <v>2</v>
      </c>
      <c r="I7">
        <f>MATCH(H7,Rank_vahe_alusel,0)</f>
        <v>80</v>
      </c>
      <c r="J7" t="str" cm="1">
        <f t="array" ref="J7">INDEX(Economy,I7)</f>
        <v>Albania</v>
      </c>
      <c r="K7" cm="1">
        <f t="array" ref="K7">INDEX(Vahe,I7)</f>
        <v>13</v>
      </c>
      <c r="L7">
        <f>LARGE(Vahe,H7)</f>
        <v>13</v>
      </c>
    </row>
    <row r="8" spans="1:16" x14ac:dyDescent="0.25">
      <c r="A8">
        <v>4</v>
      </c>
      <c r="B8" s="3" t="s">
        <v>9</v>
      </c>
      <c r="C8">
        <v>5.57</v>
      </c>
      <c r="D8">
        <v>5</v>
      </c>
      <c r="E8">
        <v>1</v>
      </c>
      <c r="F8">
        <v>49</v>
      </c>
      <c r="H8">
        <v>3</v>
      </c>
      <c r="I8">
        <f>MATCH(H8,Rank_vahe_alusel,0)</f>
        <v>75</v>
      </c>
      <c r="J8" t="str" cm="1">
        <f t="array" ref="J8">INDEX(Economy,I8)</f>
        <v>Jamaica</v>
      </c>
      <c r="K8" cm="1">
        <f t="array" ref="K8">INDEX(Vahe,I8)</f>
        <v>11</v>
      </c>
      <c r="L8">
        <f>LARGE(Vahe,H8)</f>
        <v>11</v>
      </c>
    </row>
    <row r="9" spans="1:16" x14ac:dyDescent="0.25">
      <c r="A9">
        <v>5</v>
      </c>
      <c r="B9" s="3" t="s">
        <v>10</v>
      </c>
      <c r="C9">
        <v>5.57</v>
      </c>
      <c r="D9">
        <v>4</v>
      </c>
      <c r="E9">
        <v>-1</v>
      </c>
      <c r="F9">
        <v>89</v>
      </c>
    </row>
    <row r="10" spans="1:16" x14ac:dyDescent="0.25">
      <c r="A10">
        <v>6</v>
      </c>
      <c r="B10" s="3" t="s">
        <v>11</v>
      </c>
      <c r="C10">
        <v>5.53</v>
      </c>
      <c r="D10">
        <v>9</v>
      </c>
      <c r="E10">
        <v>3</v>
      </c>
      <c r="F10">
        <v>22</v>
      </c>
    </row>
    <row r="11" spans="1:16" x14ac:dyDescent="0.25">
      <c r="A11">
        <v>7</v>
      </c>
      <c r="B11" s="3" t="s">
        <v>12</v>
      </c>
      <c r="C11">
        <v>5.49</v>
      </c>
      <c r="D11">
        <v>10</v>
      </c>
      <c r="E11">
        <v>3</v>
      </c>
      <c r="F11">
        <v>22</v>
      </c>
    </row>
    <row r="12" spans="1:16" x14ac:dyDescent="0.25">
      <c r="A12">
        <v>8</v>
      </c>
      <c r="B12" s="3" t="s">
        <v>13</v>
      </c>
      <c r="C12">
        <v>5.48</v>
      </c>
      <c r="D12">
        <v>6</v>
      </c>
      <c r="E12">
        <v>-2</v>
      </c>
      <c r="F12">
        <v>93</v>
      </c>
      <c r="H12" t="s">
        <v>172</v>
      </c>
    </row>
    <row r="13" spans="1:16" x14ac:dyDescent="0.25">
      <c r="A13">
        <v>9</v>
      </c>
      <c r="B13" s="3" t="s">
        <v>14</v>
      </c>
      <c r="C13">
        <v>5.48</v>
      </c>
      <c r="D13">
        <v>7</v>
      </c>
      <c r="E13">
        <v>-2</v>
      </c>
      <c r="F13">
        <v>93</v>
      </c>
      <c r="H13" t="s">
        <v>168</v>
      </c>
      <c r="I13" t="s">
        <v>169</v>
      </c>
      <c r="J13" t="s">
        <v>170</v>
      </c>
      <c r="K13" t="s">
        <v>165</v>
      </c>
      <c r="L13" t="s">
        <v>173</v>
      </c>
      <c r="M13" t="s">
        <v>168</v>
      </c>
      <c r="O13" t="s">
        <v>174</v>
      </c>
      <c r="P13" s="8">
        <f>AVERAGE(Score)</f>
        <v>4.272826086956524</v>
      </c>
    </row>
    <row r="14" spans="1:16" x14ac:dyDescent="0.25">
      <c r="A14">
        <v>10</v>
      </c>
      <c r="B14" s="3" t="s">
        <v>15</v>
      </c>
      <c r="C14">
        <v>5.44</v>
      </c>
      <c r="D14">
        <v>8</v>
      </c>
      <c r="E14">
        <v>-2</v>
      </c>
      <c r="F14">
        <v>93</v>
      </c>
      <c r="H14">
        <f>MAX(Rank_vahe_alusel)</f>
        <v>138</v>
      </c>
      <c r="I14">
        <f>MATCH(H14,Rank_vahe_alusel,0)</f>
        <v>118</v>
      </c>
      <c r="J14" t="str" cm="1">
        <f t="array" ref="J14">INDEX(Economy,I14)</f>
        <v>Zambia</v>
      </c>
      <c r="K14" cm="1">
        <f t="array" ref="K14">INDEX(Vahe,I14)</f>
        <v>-22</v>
      </c>
      <c r="L14">
        <f>SMALL(Vahe,M14)</f>
        <v>-22</v>
      </c>
      <c r="M14">
        <v>1</v>
      </c>
      <c r="O14" t="s">
        <v>175</v>
      </c>
      <c r="P14">
        <f>MEDIAN(Score)</f>
        <v>4.2</v>
      </c>
    </row>
    <row r="15" spans="1:16" x14ac:dyDescent="0.25">
      <c r="A15">
        <v>11</v>
      </c>
      <c r="B15" s="3" t="s">
        <v>16</v>
      </c>
      <c r="C15">
        <v>5.44</v>
      </c>
      <c r="D15">
        <v>11</v>
      </c>
      <c r="E15">
        <v>0</v>
      </c>
      <c r="F15">
        <v>66</v>
      </c>
      <c r="H15">
        <f>H14-1</f>
        <v>137</v>
      </c>
      <c r="I15">
        <f>MATCH(H15,Rank_vahe_alusel,0)</f>
        <v>83</v>
      </c>
      <c r="J15" t="str" cm="1">
        <f t="array" ref="J15">INDEX(Economy,I15)</f>
        <v>Cyprus</v>
      </c>
      <c r="K15" cm="1">
        <f t="array" ref="K15">INDEX(Vahe,I15)</f>
        <v>-18</v>
      </c>
      <c r="L15">
        <f>SMALL(Vahe,M15)</f>
        <v>-18</v>
      </c>
      <c r="M15">
        <v>2</v>
      </c>
      <c r="O15">
        <v>1</v>
      </c>
      <c r="P15">
        <f>QUARTILE(Score,O15)</f>
        <v>3.81</v>
      </c>
    </row>
    <row r="16" spans="1:16" x14ac:dyDescent="0.25">
      <c r="A16">
        <v>12</v>
      </c>
      <c r="B16" s="3" t="s">
        <v>17</v>
      </c>
      <c r="C16">
        <v>5.35</v>
      </c>
      <c r="D16">
        <v>12</v>
      </c>
      <c r="E16">
        <v>0</v>
      </c>
      <c r="F16">
        <v>66</v>
      </c>
      <c r="H16">
        <f>H15-1</f>
        <v>136</v>
      </c>
      <c r="I16">
        <f>MATCH(H16,Rank_vahe_alusel,0)</f>
        <v>100</v>
      </c>
      <c r="J16" t="str" cm="1">
        <f t="array" ref="J16">INDEX(Economy,I16)</f>
        <v>Moldova</v>
      </c>
      <c r="K16" cm="1">
        <f t="array" ref="K16">INDEX(Vahe,I16)</f>
        <v>-16</v>
      </c>
      <c r="L16">
        <f>SMALL(Vahe,M16)</f>
        <v>-16</v>
      </c>
      <c r="M16">
        <v>3</v>
      </c>
      <c r="O16">
        <v>2</v>
      </c>
      <c r="P16">
        <f>QUARTILE(Score,O16)</f>
        <v>4.2</v>
      </c>
    </row>
    <row r="17" spans="1:16" x14ac:dyDescent="0.25">
      <c r="A17">
        <v>13</v>
      </c>
      <c r="B17" s="3" t="s">
        <v>18</v>
      </c>
      <c r="C17">
        <v>5.31</v>
      </c>
      <c r="D17">
        <v>16</v>
      </c>
      <c r="E17">
        <v>3</v>
      </c>
      <c r="F17">
        <v>22</v>
      </c>
      <c r="O17">
        <v>3</v>
      </c>
      <c r="P17">
        <f>QUARTILE(Score,O17)</f>
        <v>4.59</v>
      </c>
    </row>
    <row r="18" spans="1:16" x14ac:dyDescent="0.25">
      <c r="A18">
        <v>14</v>
      </c>
      <c r="B18" s="3" t="s">
        <v>19</v>
      </c>
      <c r="C18">
        <v>5.28</v>
      </c>
      <c r="D18">
        <v>15</v>
      </c>
      <c r="E18">
        <v>1</v>
      </c>
      <c r="F18">
        <v>49</v>
      </c>
      <c r="O18" t="s">
        <v>176</v>
      </c>
      <c r="P18">
        <f>MAX(Score)</f>
        <v>5.81</v>
      </c>
    </row>
    <row r="19" spans="1:16" x14ac:dyDescent="0.25">
      <c r="A19">
        <v>15</v>
      </c>
      <c r="B19" s="3" t="s">
        <v>20</v>
      </c>
      <c r="C19">
        <v>5.27</v>
      </c>
      <c r="D19">
        <v>13</v>
      </c>
      <c r="E19">
        <v>-2</v>
      </c>
      <c r="F19">
        <v>93</v>
      </c>
      <c r="O19" t="s">
        <v>177</v>
      </c>
      <c r="P19">
        <f>MIN(Score)</f>
        <v>2.74</v>
      </c>
    </row>
    <row r="20" spans="1:16" x14ac:dyDescent="0.25">
      <c r="A20">
        <v>16</v>
      </c>
      <c r="B20" s="3" t="s">
        <v>21</v>
      </c>
      <c r="C20">
        <v>5.26</v>
      </c>
      <c r="D20">
        <v>17</v>
      </c>
      <c r="E20">
        <v>1</v>
      </c>
      <c r="F20">
        <v>49</v>
      </c>
    </row>
    <row r="21" spans="1:16" x14ac:dyDescent="0.25">
      <c r="A21">
        <v>17</v>
      </c>
      <c r="B21" s="3" t="s">
        <v>22</v>
      </c>
      <c r="C21">
        <v>5.25</v>
      </c>
      <c r="D21">
        <v>19</v>
      </c>
      <c r="E21">
        <v>2</v>
      </c>
      <c r="F21">
        <v>33</v>
      </c>
    </row>
    <row r="22" spans="1:16" x14ac:dyDescent="0.25">
      <c r="A22">
        <v>18</v>
      </c>
      <c r="B22" s="3" t="s">
        <v>23</v>
      </c>
      <c r="C22">
        <v>5.23</v>
      </c>
      <c r="D22">
        <v>14</v>
      </c>
      <c r="E22">
        <v>-4</v>
      </c>
      <c r="F22">
        <v>106</v>
      </c>
    </row>
    <row r="23" spans="1:16" x14ac:dyDescent="0.25">
      <c r="A23">
        <v>19</v>
      </c>
      <c r="B23" s="3" t="s">
        <v>24</v>
      </c>
      <c r="C23">
        <v>5.22</v>
      </c>
      <c r="D23">
        <v>23</v>
      </c>
      <c r="E23">
        <v>4</v>
      </c>
      <c r="F23">
        <v>16</v>
      </c>
    </row>
    <row r="24" spans="1:16" x14ac:dyDescent="0.25">
      <c r="A24">
        <v>20</v>
      </c>
      <c r="B24" s="3" t="s">
        <v>25</v>
      </c>
      <c r="C24">
        <v>5.2</v>
      </c>
      <c r="D24">
        <v>20</v>
      </c>
      <c r="E24">
        <v>0</v>
      </c>
      <c r="F24">
        <v>66</v>
      </c>
    </row>
    <row r="25" spans="1:16" x14ac:dyDescent="0.25">
      <c r="A25">
        <v>21</v>
      </c>
      <c r="B25" s="3" t="s">
        <v>26</v>
      </c>
      <c r="C25">
        <v>5.2</v>
      </c>
      <c r="D25">
        <v>22</v>
      </c>
      <c r="E25">
        <v>1</v>
      </c>
      <c r="F25">
        <v>49</v>
      </c>
    </row>
    <row r="26" spans="1:16" x14ac:dyDescent="0.25">
      <c r="A26">
        <v>22</v>
      </c>
      <c r="B26" s="3" t="s">
        <v>27</v>
      </c>
      <c r="C26">
        <v>5.19</v>
      </c>
      <c r="D26">
        <v>21</v>
      </c>
      <c r="E26">
        <v>-1</v>
      </c>
      <c r="F26">
        <v>89</v>
      </c>
    </row>
    <row r="27" spans="1:16" x14ac:dyDescent="0.25">
      <c r="A27">
        <v>23</v>
      </c>
      <c r="B27" s="3" t="s">
        <v>28</v>
      </c>
      <c r="C27">
        <v>5.18</v>
      </c>
      <c r="D27">
        <v>24</v>
      </c>
      <c r="E27">
        <v>1</v>
      </c>
      <c r="F27">
        <v>49</v>
      </c>
    </row>
    <row r="28" spans="1:16" x14ac:dyDescent="0.25">
      <c r="A28">
        <v>24</v>
      </c>
      <c r="B28" s="3" t="s">
        <v>29</v>
      </c>
      <c r="C28">
        <v>5.18</v>
      </c>
      <c r="D28">
        <v>27</v>
      </c>
      <c r="E28">
        <v>3</v>
      </c>
      <c r="F28">
        <v>22</v>
      </c>
    </row>
    <row r="29" spans="1:16" x14ac:dyDescent="0.25">
      <c r="A29">
        <v>25</v>
      </c>
      <c r="B29" s="3" t="s">
        <v>30</v>
      </c>
      <c r="C29">
        <v>5.16</v>
      </c>
      <c r="D29">
        <v>18</v>
      </c>
      <c r="E29">
        <v>-7</v>
      </c>
      <c r="F29">
        <v>122</v>
      </c>
    </row>
    <row r="30" spans="1:16" x14ac:dyDescent="0.25">
      <c r="A30">
        <v>26</v>
      </c>
      <c r="B30" s="3" t="s">
        <v>31</v>
      </c>
      <c r="C30">
        <v>5.03</v>
      </c>
      <c r="D30">
        <v>26</v>
      </c>
      <c r="E30">
        <v>0</v>
      </c>
      <c r="F30">
        <v>66</v>
      </c>
    </row>
    <row r="31" spans="1:16" x14ac:dyDescent="0.25">
      <c r="A31">
        <v>27</v>
      </c>
      <c r="B31" s="3" t="s">
        <v>32</v>
      </c>
      <c r="C31">
        <v>4.96</v>
      </c>
      <c r="D31">
        <v>29</v>
      </c>
      <c r="E31">
        <v>2</v>
      </c>
      <c r="F31">
        <v>33</v>
      </c>
    </row>
    <row r="32" spans="1:16" x14ac:dyDescent="0.25">
      <c r="A32">
        <v>28</v>
      </c>
      <c r="B32" s="3" t="s">
        <v>33</v>
      </c>
      <c r="C32">
        <v>4.95</v>
      </c>
      <c r="D32">
        <v>28</v>
      </c>
      <c r="E32">
        <v>0</v>
      </c>
      <c r="F32">
        <v>66</v>
      </c>
    </row>
    <row r="33" spans="1:6" x14ac:dyDescent="0.25">
      <c r="A33">
        <v>29</v>
      </c>
      <c r="B33" s="3" t="s">
        <v>34</v>
      </c>
      <c r="C33">
        <v>4.84</v>
      </c>
      <c r="D33">
        <v>25</v>
      </c>
      <c r="E33">
        <v>-4</v>
      </c>
      <c r="F33">
        <v>106</v>
      </c>
    </row>
    <row r="34" spans="1:6" x14ac:dyDescent="0.25">
      <c r="A34">
        <v>30</v>
      </c>
      <c r="B34" s="3" t="s">
        <v>35</v>
      </c>
      <c r="C34">
        <v>4.78</v>
      </c>
      <c r="D34">
        <v>30</v>
      </c>
      <c r="E34">
        <v>0</v>
      </c>
      <c r="F34">
        <v>66</v>
      </c>
    </row>
    <row r="35" spans="1:6" x14ac:dyDescent="0.25">
      <c r="A35">
        <v>31</v>
      </c>
      <c r="B35" s="3" t="s">
        <v>36</v>
      </c>
      <c r="C35">
        <v>4.72</v>
      </c>
      <c r="D35">
        <v>31</v>
      </c>
      <c r="E35">
        <v>0</v>
      </c>
      <c r="F35">
        <v>66</v>
      </c>
    </row>
    <row r="36" spans="1:6" x14ac:dyDescent="0.25">
      <c r="A36">
        <v>32</v>
      </c>
      <c r="B36" s="3" t="s">
        <v>37</v>
      </c>
      <c r="C36">
        <v>4.68</v>
      </c>
      <c r="D36">
        <v>33</v>
      </c>
      <c r="E36">
        <v>1</v>
      </c>
      <c r="F36">
        <v>49</v>
      </c>
    </row>
    <row r="37" spans="1:6" x14ac:dyDescent="0.25">
      <c r="A37">
        <v>33</v>
      </c>
      <c r="B37" s="3" t="s">
        <v>38</v>
      </c>
      <c r="C37">
        <v>4.6399999999999997</v>
      </c>
      <c r="D37">
        <v>35</v>
      </c>
      <c r="E37">
        <v>2</v>
      </c>
      <c r="F37">
        <v>33</v>
      </c>
    </row>
    <row r="38" spans="1:6" x14ac:dyDescent="0.25">
      <c r="A38">
        <v>34</v>
      </c>
      <c r="B38" s="3" t="s">
        <v>39</v>
      </c>
      <c r="C38">
        <v>4.6399999999999997</v>
      </c>
      <c r="D38">
        <v>32</v>
      </c>
      <c r="E38">
        <v>-2</v>
      </c>
      <c r="F38">
        <v>93</v>
      </c>
    </row>
    <row r="39" spans="1:6" x14ac:dyDescent="0.25">
      <c r="A39">
        <v>35</v>
      </c>
      <c r="B39" s="3" t="s">
        <v>40</v>
      </c>
      <c r="C39">
        <v>4.5999999999999996</v>
      </c>
      <c r="D39">
        <v>36</v>
      </c>
      <c r="E39">
        <v>1</v>
      </c>
      <c r="F39">
        <v>49</v>
      </c>
    </row>
    <row r="40" spans="1:6" x14ac:dyDescent="0.25">
      <c r="A40">
        <v>36</v>
      </c>
      <c r="B40" s="3" t="s">
        <v>41</v>
      </c>
      <c r="C40">
        <v>4.5599999999999996</v>
      </c>
      <c r="D40">
        <v>41</v>
      </c>
      <c r="E40">
        <v>5</v>
      </c>
      <c r="F40">
        <v>12</v>
      </c>
    </row>
    <row r="41" spans="1:6" x14ac:dyDescent="0.25">
      <c r="A41">
        <v>37</v>
      </c>
      <c r="B41" s="3" t="s">
        <v>42</v>
      </c>
      <c r="C41">
        <v>4.55</v>
      </c>
      <c r="D41">
        <v>40</v>
      </c>
      <c r="E41">
        <v>3</v>
      </c>
      <c r="F41">
        <v>22</v>
      </c>
    </row>
    <row r="42" spans="1:6" x14ac:dyDescent="0.25">
      <c r="A42">
        <v>38</v>
      </c>
      <c r="B42" s="3" t="s">
        <v>43</v>
      </c>
      <c r="C42">
        <v>4.53</v>
      </c>
      <c r="D42">
        <v>34</v>
      </c>
      <c r="E42">
        <v>-4</v>
      </c>
      <c r="F42">
        <v>106</v>
      </c>
    </row>
    <row r="43" spans="1:6" x14ac:dyDescent="0.25">
      <c r="A43">
        <v>39</v>
      </c>
      <c r="B43" s="3" t="s">
        <v>44</v>
      </c>
      <c r="C43">
        <v>4.5199999999999996</v>
      </c>
      <c r="D43">
        <v>55</v>
      </c>
      <c r="E43">
        <v>16</v>
      </c>
      <c r="F43">
        <v>1</v>
      </c>
    </row>
    <row r="44" spans="1:6" x14ac:dyDescent="0.25">
      <c r="A44">
        <v>40</v>
      </c>
      <c r="B44" s="3" t="s">
        <v>45</v>
      </c>
      <c r="C44">
        <v>4.5199999999999996</v>
      </c>
      <c r="D44">
        <v>48</v>
      </c>
      <c r="E44">
        <v>8</v>
      </c>
      <c r="F44">
        <v>4</v>
      </c>
    </row>
    <row r="45" spans="1:6" x14ac:dyDescent="0.25">
      <c r="A45">
        <v>41</v>
      </c>
      <c r="B45" s="3" t="s">
        <v>46</v>
      </c>
      <c r="C45">
        <v>4.5199999999999996</v>
      </c>
      <c r="D45">
        <v>37</v>
      </c>
      <c r="E45">
        <v>-4</v>
      </c>
      <c r="F45">
        <v>106</v>
      </c>
    </row>
    <row r="46" spans="1:6" x14ac:dyDescent="0.25">
      <c r="A46">
        <v>42</v>
      </c>
      <c r="B46" s="3" t="s">
        <v>47</v>
      </c>
      <c r="C46">
        <v>4.51</v>
      </c>
      <c r="D46">
        <v>50</v>
      </c>
      <c r="E46">
        <v>8</v>
      </c>
      <c r="F46">
        <v>4</v>
      </c>
    </row>
    <row r="47" spans="1:6" x14ac:dyDescent="0.25">
      <c r="A47">
        <v>43</v>
      </c>
      <c r="B47" s="3" t="s">
        <v>48</v>
      </c>
      <c r="C47">
        <v>4.51</v>
      </c>
      <c r="D47">
        <v>45</v>
      </c>
      <c r="E47">
        <v>2</v>
      </c>
      <c r="F47">
        <v>33</v>
      </c>
    </row>
    <row r="48" spans="1:6" x14ac:dyDescent="0.25">
      <c r="A48">
        <v>44</v>
      </c>
      <c r="B48" s="3" t="s">
        <v>49</v>
      </c>
      <c r="C48">
        <v>4.5</v>
      </c>
      <c r="D48">
        <v>43</v>
      </c>
      <c r="E48">
        <v>-1</v>
      </c>
      <c r="F48">
        <v>89</v>
      </c>
    </row>
    <row r="49" spans="1:6" x14ac:dyDescent="0.25">
      <c r="A49">
        <v>45</v>
      </c>
      <c r="B49" s="3" t="s">
        <v>50</v>
      </c>
      <c r="C49">
        <v>4.49</v>
      </c>
      <c r="D49">
        <v>46</v>
      </c>
      <c r="E49">
        <v>1</v>
      </c>
      <c r="F49">
        <v>49</v>
      </c>
    </row>
    <row r="50" spans="1:6" x14ac:dyDescent="0.25">
      <c r="A50">
        <v>46</v>
      </c>
      <c r="B50" s="3" t="s">
        <v>51</v>
      </c>
      <c r="C50">
        <v>4.4800000000000004</v>
      </c>
      <c r="D50">
        <v>38</v>
      </c>
      <c r="E50">
        <v>-8</v>
      </c>
      <c r="F50">
        <v>124</v>
      </c>
    </row>
    <row r="51" spans="1:6" x14ac:dyDescent="0.25">
      <c r="A51">
        <v>47</v>
      </c>
      <c r="B51" s="3" t="s">
        <v>52</v>
      </c>
      <c r="C51">
        <v>4.47</v>
      </c>
      <c r="D51">
        <v>49</v>
      </c>
      <c r="E51">
        <v>2</v>
      </c>
      <c r="F51">
        <v>33</v>
      </c>
    </row>
    <row r="52" spans="1:6" x14ac:dyDescent="0.25">
      <c r="A52">
        <v>48</v>
      </c>
      <c r="B52" s="3" t="s">
        <v>53</v>
      </c>
      <c r="C52">
        <v>4.47</v>
      </c>
      <c r="D52">
        <v>39</v>
      </c>
      <c r="E52">
        <v>-9</v>
      </c>
      <c r="F52">
        <v>127</v>
      </c>
    </row>
    <row r="53" spans="1:6" x14ac:dyDescent="0.25">
      <c r="A53">
        <v>49</v>
      </c>
      <c r="B53" s="3" t="s">
        <v>54</v>
      </c>
      <c r="C53">
        <v>4.45</v>
      </c>
      <c r="D53">
        <v>44</v>
      </c>
      <c r="E53">
        <v>-5</v>
      </c>
      <c r="F53">
        <v>114</v>
      </c>
    </row>
    <row r="54" spans="1:6" x14ac:dyDescent="0.25">
      <c r="A54">
        <v>50</v>
      </c>
      <c r="B54" s="3" t="s">
        <v>55</v>
      </c>
      <c r="C54">
        <v>4.4400000000000004</v>
      </c>
      <c r="D54">
        <v>54</v>
      </c>
      <c r="E54">
        <v>4</v>
      </c>
      <c r="F54">
        <v>16</v>
      </c>
    </row>
    <row r="55" spans="1:6" x14ac:dyDescent="0.25">
      <c r="A55">
        <v>51</v>
      </c>
      <c r="B55" s="3" t="s">
        <v>56</v>
      </c>
      <c r="C55">
        <v>4.41</v>
      </c>
      <c r="D55">
        <v>57</v>
      </c>
      <c r="E55">
        <v>6</v>
      </c>
      <c r="F55">
        <v>9</v>
      </c>
    </row>
    <row r="56" spans="1:6" x14ac:dyDescent="0.25">
      <c r="A56">
        <v>52</v>
      </c>
      <c r="B56" s="3" t="s">
        <v>57</v>
      </c>
      <c r="C56">
        <v>4.41</v>
      </c>
      <c r="D56">
        <v>58</v>
      </c>
      <c r="E56">
        <v>6</v>
      </c>
      <c r="F56">
        <v>9</v>
      </c>
    </row>
    <row r="57" spans="1:6" x14ac:dyDescent="0.25">
      <c r="A57">
        <v>53</v>
      </c>
      <c r="B57" s="3" t="s">
        <v>58</v>
      </c>
      <c r="C57">
        <v>4.41</v>
      </c>
      <c r="D57">
        <v>42</v>
      </c>
      <c r="E57">
        <v>-11</v>
      </c>
      <c r="F57">
        <v>133</v>
      </c>
    </row>
    <row r="58" spans="1:6" x14ac:dyDescent="0.25">
      <c r="A58">
        <v>54</v>
      </c>
      <c r="B58" s="3" t="s">
        <v>59</v>
      </c>
      <c r="C58">
        <v>4.41</v>
      </c>
      <c r="D58">
        <v>52</v>
      </c>
      <c r="E58">
        <v>-2</v>
      </c>
      <c r="F58">
        <v>93</v>
      </c>
    </row>
    <row r="59" spans="1:6" x14ac:dyDescent="0.25">
      <c r="A59">
        <v>55</v>
      </c>
      <c r="B59" s="3" t="s">
        <v>60</v>
      </c>
      <c r="C59">
        <v>4.3899999999999997</v>
      </c>
      <c r="D59">
        <v>51</v>
      </c>
      <c r="E59">
        <v>-4</v>
      </c>
      <c r="F59">
        <v>106</v>
      </c>
    </row>
    <row r="60" spans="1:6" x14ac:dyDescent="0.25">
      <c r="A60">
        <v>56</v>
      </c>
      <c r="B60" s="3" t="s">
        <v>61</v>
      </c>
      <c r="C60">
        <v>4.3899999999999997</v>
      </c>
      <c r="D60">
        <v>59</v>
      </c>
      <c r="E60">
        <v>3</v>
      </c>
      <c r="F60">
        <v>22</v>
      </c>
    </row>
    <row r="61" spans="1:6" x14ac:dyDescent="0.25">
      <c r="A61">
        <v>57</v>
      </c>
      <c r="B61" s="3" t="s">
        <v>62</v>
      </c>
      <c r="C61">
        <v>4.3600000000000003</v>
      </c>
      <c r="D61">
        <v>47</v>
      </c>
      <c r="E61">
        <v>-10</v>
      </c>
      <c r="F61">
        <v>130</v>
      </c>
    </row>
    <row r="62" spans="1:6" x14ac:dyDescent="0.25">
      <c r="A62">
        <v>58</v>
      </c>
      <c r="B62" s="3" t="s">
        <v>63</v>
      </c>
      <c r="C62">
        <v>4.3499999999999996</v>
      </c>
      <c r="D62" t="s">
        <v>64</v>
      </c>
      <c r="E62">
        <v>0</v>
      </c>
      <c r="F62">
        <v>66</v>
      </c>
    </row>
    <row r="63" spans="1:6" x14ac:dyDescent="0.25">
      <c r="A63">
        <v>59</v>
      </c>
      <c r="B63" s="3" t="s">
        <v>65</v>
      </c>
      <c r="C63">
        <v>4.32</v>
      </c>
      <c r="D63">
        <v>66</v>
      </c>
      <c r="E63">
        <v>7</v>
      </c>
      <c r="F63">
        <v>7</v>
      </c>
    </row>
    <row r="64" spans="1:6" x14ac:dyDescent="0.25">
      <c r="A64">
        <v>60</v>
      </c>
      <c r="B64" s="3" t="s">
        <v>66</v>
      </c>
      <c r="C64">
        <v>4.3099999999999996</v>
      </c>
      <c r="D64">
        <v>56</v>
      </c>
      <c r="E64">
        <v>-4</v>
      </c>
      <c r="F64">
        <v>106</v>
      </c>
    </row>
    <row r="65" spans="1:6" x14ac:dyDescent="0.25">
      <c r="A65">
        <v>61</v>
      </c>
      <c r="B65" s="3" t="s">
        <v>67</v>
      </c>
      <c r="C65">
        <v>4.3</v>
      </c>
      <c r="D65">
        <v>61</v>
      </c>
      <c r="E65">
        <v>0</v>
      </c>
      <c r="F65">
        <v>66</v>
      </c>
    </row>
    <row r="66" spans="1:6" x14ac:dyDescent="0.25">
      <c r="A66">
        <v>62</v>
      </c>
      <c r="B66" s="3" t="s">
        <v>68</v>
      </c>
      <c r="C66">
        <v>4.3</v>
      </c>
      <c r="D66">
        <v>53</v>
      </c>
      <c r="E66">
        <v>-9</v>
      </c>
      <c r="F66">
        <v>127</v>
      </c>
    </row>
    <row r="67" spans="1:6" x14ac:dyDescent="0.25">
      <c r="A67">
        <v>63</v>
      </c>
      <c r="B67" s="3" t="s">
        <v>69</v>
      </c>
      <c r="C67">
        <v>4.29</v>
      </c>
      <c r="D67">
        <v>64</v>
      </c>
      <c r="E67">
        <v>1</v>
      </c>
      <c r="F67">
        <v>49</v>
      </c>
    </row>
    <row r="68" spans="1:6" x14ac:dyDescent="0.25">
      <c r="A68">
        <v>64</v>
      </c>
      <c r="B68" s="3" t="s">
        <v>70</v>
      </c>
      <c r="C68">
        <v>4.29</v>
      </c>
      <c r="D68">
        <v>71</v>
      </c>
      <c r="E68">
        <v>7</v>
      </c>
      <c r="F68">
        <v>7</v>
      </c>
    </row>
    <row r="69" spans="1:6" x14ac:dyDescent="0.25">
      <c r="A69">
        <v>65</v>
      </c>
      <c r="B69" s="3" t="s">
        <v>71</v>
      </c>
      <c r="C69">
        <v>4.28</v>
      </c>
      <c r="D69">
        <v>67</v>
      </c>
      <c r="E69">
        <v>2</v>
      </c>
      <c r="F69">
        <v>33</v>
      </c>
    </row>
    <row r="70" spans="1:6" x14ac:dyDescent="0.25">
      <c r="A70">
        <v>66</v>
      </c>
      <c r="B70" s="3" t="s">
        <v>72</v>
      </c>
      <c r="C70">
        <v>4.28</v>
      </c>
      <c r="D70">
        <v>62</v>
      </c>
      <c r="E70">
        <v>-4</v>
      </c>
      <c r="F70">
        <v>106</v>
      </c>
    </row>
    <row r="71" spans="1:6" x14ac:dyDescent="0.25">
      <c r="A71">
        <v>67</v>
      </c>
      <c r="B71" s="3" t="s">
        <v>73</v>
      </c>
      <c r="C71">
        <v>4.2300000000000004</v>
      </c>
      <c r="D71">
        <v>69</v>
      </c>
      <c r="E71">
        <v>2</v>
      </c>
      <c r="F71">
        <v>33</v>
      </c>
    </row>
    <row r="72" spans="1:6" x14ac:dyDescent="0.25">
      <c r="A72">
        <v>68</v>
      </c>
      <c r="B72" s="3" t="s">
        <v>74</v>
      </c>
      <c r="C72">
        <v>4.2300000000000004</v>
      </c>
      <c r="D72">
        <v>60</v>
      </c>
      <c r="E72">
        <v>-8</v>
      </c>
      <c r="F72">
        <v>124</v>
      </c>
    </row>
    <row r="73" spans="1:6" x14ac:dyDescent="0.25">
      <c r="A73">
        <v>69</v>
      </c>
      <c r="B73" s="3" t="s">
        <v>75</v>
      </c>
      <c r="C73">
        <v>4.2</v>
      </c>
      <c r="D73">
        <v>63</v>
      </c>
      <c r="E73">
        <v>-6</v>
      </c>
      <c r="F73">
        <v>119</v>
      </c>
    </row>
    <row r="74" spans="1:6" x14ac:dyDescent="0.25">
      <c r="A74">
        <v>70</v>
      </c>
      <c r="B74" s="3" t="s">
        <v>76</v>
      </c>
      <c r="C74">
        <v>4.2</v>
      </c>
      <c r="D74">
        <v>72</v>
      </c>
      <c r="E74">
        <v>2</v>
      </c>
      <c r="F74">
        <v>33</v>
      </c>
    </row>
    <row r="75" spans="1:6" x14ac:dyDescent="0.25">
      <c r="A75">
        <v>71</v>
      </c>
      <c r="B75" s="3" t="s">
        <v>77</v>
      </c>
      <c r="C75">
        <v>4.1900000000000004</v>
      </c>
      <c r="D75">
        <v>68</v>
      </c>
      <c r="E75">
        <v>-3</v>
      </c>
      <c r="F75">
        <v>103</v>
      </c>
    </row>
    <row r="76" spans="1:6" x14ac:dyDescent="0.25">
      <c r="A76">
        <v>72</v>
      </c>
      <c r="B76" s="3" t="s">
        <v>78</v>
      </c>
      <c r="C76">
        <v>4.1900000000000004</v>
      </c>
      <c r="D76" t="s">
        <v>64</v>
      </c>
      <c r="E76">
        <v>0</v>
      </c>
      <c r="F76">
        <v>66</v>
      </c>
    </row>
    <row r="77" spans="1:6" x14ac:dyDescent="0.25">
      <c r="A77">
        <v>73</v>
      </c>
      <c r="B77" s="3" t="s">
        <v>79</v>
      </c>
      <c r="C77">
        <v>4.17</v>
      </c>
      <c r="D77">
        <v>73</v>
      </c>
      <c r="E77">
        <v>0</v>
      </c>
      <c r="F77">
        <v>66</v>
      </c>
    </row>
    <row r="78" spans="1:6" x14ac:dyDescent="0.25">
      <c r="A78">
        <v>74</v>
      </c>
      <c r="B78" s="3" t="s">
        <v>80</v>
      </c>
      <c r="C78">
        <v>4.1500000000000004</v>
      </c>
      <c r="D78">
        <v>77</v>
      </c>
      <c r="E78">
        <v>3</v>
      </c>
      <c r="F78">
        <v>22</v>
      </c>
    </row>
    <row r="79" spans="1:6" x14ac:dyDescent="0.25">
      <c r="A79">
        <v>75</v>
      </c>
      <c r="B79" s="3" t="s">
        <v>81</v>
      </c>
      <c r="C79">
        <v>4.13</v>
      </c>
      <c r="D79">
        <v>86</v>
      </c>
      <c r="E79">
        <v>11</v>
      </c>
      <c r="F79">
        <v>3</v>
      </c>
    </row>
    <row r="80" spans="1:6" x14ac:dyDescent="0.25">
      <c r="A80">
        <v>76</v>
      </c>
      <c r="B80" s="3" t="s">
        <v>82</v>
      </c>
      <c r="C80">
        <v>4.12</v>
      </c>
      <c r="D80">
        <v>74</v>
      </c>
      <c r="E80">
        <v>-2</v>
      </c>
      <c r="F80">
        <v>93</v>
      </c>
    </row>
    <row r="81" spans="1:6" x14ac:dyDescent="0.25">
      <c r="A81">
        <v>77</v>
      </c>
      <c r="B81" s="3" t="s">
        <v>83</v>
      </c>
      <c r="C81">
        <v>4.12</v>
      </c>
      <c r="D81">
        <v>80</v>
      </c>
      <c r="E81">
        <v>3</v>
      </c>
      <c r="F81">
        <v>22</v>
      </c>
    </row>
    <row r="82" spans="1:6" x14ac:dyDescent="0.25">
      <c r="A82">
        <v>78</v>
      </c>
      <c r="B82" s="3" t="s">
        <v>84</v>
      </c>
      <c r="C82">
        <v>4.08</v>
      </c>
      <c r="D82">
        <v>78</v>
      </c>
      <c r="E82">
        <v>0</v>
      </c>
      <c r="F82">
        <v>66</v>
      </c>
    </row>
    <row r="83" spans="1:6" x14ac:dyDescent="0.25">
      <c r="A83">
        <v>79</v>
      </c>
      <c r="B83" s="3" t="s">
        <v>85</v>
      </c>
      <c r="C83">
        <v>4.07</v>
      </c>
      <c r="D83">
        <v>82</v>
      </c>
      <c r="E83">
        <v>3</v>
      </c>
      <c r="F83">
        <v>22</v>
      </c>
    </row>
    <row r="84" spans="1:6" x14ac:dyDescent="0.25">
      <c r="A84">
        <v>80</v>
      </c>
      <c r="B84" s="3" t="s">
        <v>86</v>
      </c>
      <c r="C84">
        <v>4.0599999999999996</v>
      </c>
      <c r="D84">
        <v>93</v>
      </c>
      <c r="E84">
        <v>13</v>
      </c>
      <c r="F84">
        <v>2</v>
      </c>
    </row>
    <row r="85" spans="1:6" x14ac:dyDescent="0.25">
      <c r="A85">
        <v>81</v>
      </c>
      <c r="B85" s="3" t="s">
        <v>87</v>
      </c>
      <c r="C85">
        <v>4.0599999999999996</v>
      </c>
      <c r="D85">
        <v>75</v>
      </c>
      <c r="E85">
        <v>-6</v>
      </c>
      <c r="F85">
        <v>119</v>
      </c>
    </row>
    <row r="86" spans="1:6" x14ac:dyDescent="0.25">
      <c r="A86">
        <v>82</v>
      </c>
      <c r="B86" s="3" t="s">
        <v>88</v>
      </c>
      <c r="C86">
        <v>4.05</v>
      </c>
      <c r="D86">
        <v>70</v>
      </c>
      <c r="E86">
        <v>-12</v>
      </c>
      <c r="F86">
        <v>134</v>
      </c>
    </row>
    <row r="87" spans="1:6" x14ac:dyDescent="0.25">
      <c r="A87">
        <v>83</v>
      </c>
      <c r="B87" s="3" t="s">
        <v>89</v>
      </c>
      <c r="C87">
        <v>4.04</v>
      </c>
      <c r="D87">
        <v>65</v>
      </c>
      <c r="E87">
        <v>-18</v>
      </c>
      <c r="F87">
        <v>137</v>
      </c>
    </row>
    <row r="88" spans="1:6" x14ac:dyDescent="0.25">
      <c r="A88">
        <v>84</v>
      </c>
      <c r="B88" s="3" t="s">
        <v>90</v>
      </c>
      <c r="C88">
        <v>4.0199999999999996</v>
      </c>
      <c r="D88">
        <v>85</v>
      </c>
      <c r="E88">
        <v>1</v>
      </c>
      <c r="F88">
        <v>49</v>
      </c>
    </row>
    <row r="89" spans="1:6" x14ac:dyDescent="0.25">
      <c r="A89">
        <v>85</v>
      </c>
      <c r="B89" s="3" t="s">
        <v>91</v>
      </c>
      <c r="C89">
        <v>4</v>
      </c>
      <c r="D89">
        <v>79</v>
      </c>
      <c r="E89">
        <v>-6</v>
      </c>
      <c r="F89">
        <v>119</v>
      </c>
    </row>
    <row r="90" spans="1:6" x14ac:dyDescent="0.25">
      <c r="A90">
        <v>86</v>
      </c>
      <c r="B90" s="3" t="s">
        <v>92</v>
      </c>
      <c r="C90">
        <v>4</v>
      </c>
      <c r="D90">
        <v>81</v>
      </c>
      <c r="E90">
        <v>-5</v>
      </c>
      <c r="F90">
        <v>114</v>
      </c>
    </row>
    <row r="91" spans="1:6" x14ac:dyDescent="0.25">
      <c r="A91">
        <v>87</v>
      </c>
      <c r="B91" s="3" t="s">
        <v>93</v>
      </c>
      <c r="C91">
        <v>3.98</v>
      </c>
      <c r="D91">
        <v>87</v>
      </c>
      <c r="E91">
        <v>0</v>
      </c>
      <c r="F91">
        <v>66</v>
      </c>
    </row>
    <row r="92" spans="1:6" x14ac:dyDescent="0.25">
      <c r="A92">
        <v>88</v>
      </c>
      <c r="B92" s="3" t="s">
        <v>94</v>
      </c>
      <c r="C92">
        <v>3.98</v>
      </c>
      <c r="D92">
        <v>88</v>
      </c>
      <c r="E92">
        <v>0</v>
      </c>
      <c r="F92">
        <v>66</v>
      </c>
    </row>
    <row r="93" spans="1:6" x14ac:dyDescent="0.25">
      <c r="A93">
        <v>89</v>
      </c>
      <c r="B93" s="3" t="s">
        <v>95</v>
      </c>
      <c r="C93">
        <v>3.98</v>
      </c>
      <c r="D93">
        <v>90</v>
      </c>
      <c r="E93">
        <v>1</v>
      </c>
      <c r="F93">
        <v>49</v>
      </c>
    </row>
    <row r="94" spans="1:6" x14ac:dyDescent="0.25">
      <c r="A94">
        <v>90</v>
      </c>
      <c r="B94" s="3" t="s">
        <v>96</v>
      </c>
      <c r="C94">
        <v>3.97</v>
      </c>
      <c r="D94">
        <v>94</v>
      </c>
      <c r="E94">
        <v>4</v>
      </c>
      <c r="F94">
        <v>16</v>
      </c>
    </row>
    <row r="95" spans="1:6" x14ac:dyDescent="0.25">
      <c r="A95">
        <v>91</v>
      </c>
      <c r="B95" s="3" t="s">
        <v>97</v>
      </c>
      <c r="C95">
        <v>3.96</v>
      </c>
      <c r="D95">
        <v>76</v>
      </c>
      <c r="E95">
        <v>-15</v>
      </c>
      <c r="F95">
        <v>135</v>
      </c>
    </row>
    <row r="96" spans="1:6" x14ac:dyDescent="0.25">
      <c r="A96">
        <v>92</v>
      </c>
      <c r="B96" s="3" t="s">
        <v>98</v>
      </c>
      <c r="C96">
        <v>3.94</v>
      </c>
      <c r="D96">
        <v>98</v>
      </c>
      <c r="E96">
        <v>6</v>
      </c>
      <c r="F96">
        <v>9</v>
      </c>
    </row>
    <row r="97" spans="1:6" x14ac:dyDescent="0.25">
      <c r="A97">
        <v>93</v>
      </c>
      <c r="B97" s="3" t="s">
        <v>99</v>
      </c>
      <c r="C97">
        <v>3.93</v>
      </c>
      <c r="D97">
        <v>83</v>
      </c>
      <c r="E97">
        <v>-10</v>
      </c>
      <c r="F97">
        <v>130</v>
      </c>
    </row>
    <row r="98" spans="1:6" x14ac:dyDescent="0.25">
      <c r="A98">
        <v>94</v>
      </c>
      <c r="B98" s="3" t="s">
        <v>100</v>
      </c>
      <c r="C98">
        <v>3.93</v>
      </c>
      <c r="D98">
        <v>89</v>
      </c>
      <c r="E98">
        <v>-5</v>
      </c>
      <c r="F98">
        <v>114</v>
      </c>
    </row>
    <row r="99" spans="1:6" x14ac:dyDescent="0.25">
      <c r="A99">
        <v>95</v>
      </c>
      <c r="B99" s="3" t="s">
        <v>101</v>
      </c>
      <c r="C99">
        <v>3.92</v>
      </c>
      <c r="D99">
        <v>92</v>
      </c>
      <c r="E99">
        <v>-3</v>
      </c>
      <c r="F99">
        <v>103</v>
      </c>
    </row>
    <row r="100" spans="1:6" x14ac:dyDescent="0.25">
      <c r="A100">
        <v>96</v>
      </c>
      <c r="B100" s="3" t="s">
        <v>102</v>
      </c>
      <c r="C100">
        <v>3.9</v>
      </c>
      <c r="D100">
        <v>99</v>
      </c>
      <c r="E100">
        <v>3</v>
      </c>
      <c r="F100">
        <v>22</v>
      </c>
    </row>
    <row r="101" spans="1:6" x14ac:dyDescent="0.25">
      <c r="A101">
        <v>97</v>
      </c>
      <c r="B101" s="3" t="s">
        <v>103</v>
      </c>
      <c r="C101">
        <v>3.87</v>
      </c>
      <c r="D101">
        <v>105</v>
      </c>
      <c r="E101">
        <v>8</v>
      </c>
      <c r="F101">
        <v>4</v>
      </c>
    </row>
    <row r="102" spans="1:6" x14ac:dyDescent="0.25">
      <c r="A102">
        <v>98</v>
      </c>
      <c r="B102" s="3" t="s">
        <v>104</v>
      </c>
      <c r="C102">
        <v>3.87</v>
      </c>
      <c r="D102">
        <v>100</v>
      </c>
      <c r="E102">
        <v>2</v>
      </c>
      <c r="F102">
        <v>33</v>
      </c>
    </row>
    <row r="103" spans="1:6" x14ac:dyDescent="0.25">
      <c r="A103">
        <v>99</v>
      </c>
      <c r="B103" s="3" t="s">
        <v>105</v>
      </c>
      <c r="C103">
        <v>3.86</v>
      </c>
      <c r="D103">
        <v>91</v>
      </c>
      <c r="E103">
        <v>-8</v>
      </c>
      <c r="F103">
        <v>124</v>
      </c>
    </row>
    <row r="104" spans="1:6" x14ac:dyDescent="0.25">
      <c r="A104">
        <v>100</v>
      </c>
      <c r="B104" s="3" t="s">
        <v>106</v>
      </c>
      <c r="C104">
        <v>3.86</v>
      </c>
      <c r="D104">
        <v>84</v>
      </c>
      <c r="E104">
        <v>-16</v>
      </c>
      <c r="F104">
        <v>136</v>
      </c>
    </row>
    <row r="105" spans="1:6" x14ac:dyDescent="0.25">
      <c r="A105">
        <v>101</v>
      </c>
      <c r="B105" s="3" t="s">
        <v>107</v>
      </c>
      <c r="C105">
        <v>3.84</v>
      </c>
      <c r="D105">
        <v>101</v>
      </c>
      <c r="E105">
        <v>0</v>
      </c>
      <c r="F105">
        <v>66</v>
      </c>
    </row>
    <row r="106" spans="1:6" x14ac:dyDescent="0.25">
      <c r="A106">
        <v>102</v>
      </c>
      <c r="B106" s="3" t="s">
        <v>108</v>
      </c>
      <c r="C106">
        <v>3.84</v>
      </c>
      <c r="D106">
        <v>104</v>
      </c>
      <c r="E106">
        <v>2</v>
      </c>
      <c r="F106">
        <v>33</v>
      </c>
    </row>
    <row r="107" spans="1:6" x14ac:dyDescent="0.25">
      <c r="A107">
        <v>103</v>
      </c>
      <c r="B107" s="3" t="s">
        <v>109</v>
      </c>
      <c r="C107">
        <v>3.81</v>
      </c>
      <c r="D107">
        <v>108</v>
      </c>
      <c r="E107">
        <v>5</v>
      </c>
      <c r="F107">
        <v>12</v>
      </c>
    </row>
    <row r="108" spans="1:6" x14ac:dyDescent="0.25">
      <c r="A108">
        <v>104</v>
      </c>
      <c r="B108" s="3" t="s">
        <v>110</v>
      </c>
      <c r="C108">
        <v>3.81</v>
      </c>
      <c r="D108">
        <v>106</v>
      </c>
      <c r="E108">
        <v>2</v>
      </c>
      <c r="F108">
        <v>33</v>
      </c>
    </row>
    <row r="109" spans="1:6" x14ac:dyDescent="0.25">
      <c r="A109">
        <v>105</v>
      </c>
      <c r="B109" s="3" t="s">
        <v>111</v>
      </c>
      <c r="C109">
        <v>3.81</v>
      </c>
      <c r="D109">
        <v>95</v>
      </c>
      <c r="E109">
        <v>-10</v>
      </c>
      <c r="F109">
        <v>130</v>
      </c>
    </row>
    <row r="110" spans="1:6" x14ac:dyDescent="0.25">
      <c r="A110">
        <v>106</v>
      </c>
      <c r="B110" s="3" t="s">
        <v>112</v>
      </c>
      <c r="C110">
        <v>3.8</v>
      </c>
      <c r="D110">
        <v>107</v>
      </c>
      <c r="E110">
        <v>1</v>
      </c>
      <c r="F110">
        <v>49</v>
      </c>
    </row>
    <row r="111" spans="1:6" x14ac:dyDescent="0.25">
      <c r="A111">
        <v>107</v>
      </c>
      <c r="B111" s="3" t="s">
        <v>113</v>
      </c>
      <c r="C111">
        <v>3.8</v>
      </c>
      <c r="D111">
        <v>111</v>
      </c>
      <c r="E111">
        <v>4</v>
      </c>
      <c r="F111">
        <v>16</v>
      </c>
    </row>
    <row r="112" spans="1:6" x14ac:dyDescent="0.25">
      <c r="A112">
        <v>108</v>
      </c>
      <c r="B112" s="3" t="s">
        <v>114</v>
      </c>
      <c r="C112">
        <v>3.79</v>
      </c>
      <c r="D112">
        <v>103</v>
      </c>
      <c r="E112">
        <v>-5</v>
      </c>
      <c r="F112">
        <v>114</v>
      </c>
    </row>
    <row r="113" spans="1:6" x14ac:dyDescent="0.25">
      <c r="A113">
        <v>109</v>
      </c>
      <c r="B113" s="3" t="s">
        <v>115</v>
      </c>
      <c r="C113">
        <v>3.77</v>
      </c>
      <c r="D113">
        <v>109</v>
      </c>
      <c r="E113">
        <v>0</v>
      </c>
      <c r="F113">
        <v>66</v>
      </c>
    </row>
    <row r="114" spans="1:6" x14ac:dyDescent="0.25">
      <c r="A114">
        <v>110</v>
      </c>
      <c r="B114" s="3" t="s">
        <v>116</v>
      </c>
      <c r="C114">
        <v>3.76</v>
      </c>
      <c r="D114">
        <v>112</v>
      </c>
      <c r="E114">
        <v>2</v>
      </c>
      <c r="F114">
        <v>33</v>
      </c>
    </row>
    <row r="115" spans="1:6" x14ac:dyDescent="0.25">
      <c r="A115">
        <v>111</v>
      </c>
      <c r="B115" s="3" t="s">
        <v>117</v>
      </c>
      <c r="C115">
        <v>3.75</v>
      </c>
      <c r="D115">
        <v>102</v>
      </c>
      <c r="E115">
        <v>-9</v>
      </c>
      <c r="F115">
        <v>127</v>
      </c>
    </row>
    <row r="116" spans="1:6" x14ac:dyDescent="0.25">
      <c r="A116">
        <v>112</v>
      </c>
      <c r="B116" s="3" t="s">
        <v>118</v>
      </c>
      <c r="C116">
        <v>3.74</v>
      </c>
      <c r="D116">
        <v>110</v>
      </c>
      <c r="E116">
        <v>-2</v>
      </c>
      <c r="F116">
        <v>93</v>
      </c>
    </row>
    <row r="117" spans="1:6" x14ac:dyDescent="0.25">
      <c r="A117">
        <v>113</v>
      </c>
      <c r="B117" s="3" t="s">
        <v>119</v>
      </c>
      <c r="C117">
        <v>3.69</v>
      </c>
      <c r="D117">
        <v>115</v>
      </c>
      <c r="E117">
        <v>2</v>
      </c>
      <c r="F117">
        <v>33</v>
      </c>
    </row>
    <row r="118" spans="1:6" x14ac:dyDescent="0.25">
      <c r="A118">
        <v>114</v>
      </c>
      <c r="B118" s="3" t="s">
        <v>120</v>
      </c>
      <c r="C118">
        <v>3.68</v>
      </c>
      <c r="D118">
        <v>119</v>
      </c>
      <c r="E118">
        <v>5</v>
      </c>
      <c r="F118">
        <v>12</v>
      </c>
    </row>
    <row r="119" spans="1:6" x14ac:dyDescent="0.25">
      <c r="A119">
        <v>115</v>
      </c>
      <c r="B119" s="3" t="s">
        <v>121</v>
      </c>
      <c r="C119">
        <v>3.67</v>
      </c>
      <c r="D119">
        <v>116</v>
      </c>
      <c r="E119">
        <v>1</v>
      </c>
      <c r="F119">
        <v>49</v>
      </c>
    </row>
    <row r="120" spans="1:6" x14ac:dyDescent="0.25">
      <c r="A120">
        <v>116</v>
      </c>
      <c r="B120" s="3" t="s">
        <v>122</v>
      </c>
      <c r="C120">
        <v>3.67</v>
      </c>
      <c r="D120">
        <v>120</v>
      </c>
      <c r="E120">
        <v>4</v>
      </c>
      <c r="F120">
        <v>16</v>
      </c>
    </row>
    <row r="121" spans="1:6" x14ac:dyDescent="0.25">
      <c r="A121">
        <v>117</v>
      </c>
      <c r="B121" s="3" t="s">
        <v>123</v>
      </c>
      <c r="C121">
        <v>3.65</v>
      </c>
      <c r="D121">
        <v>118</v>
      </c>
      <c r="E121">
        <v>1</v>
      </c>
      <c r="F121">
        <v>49</v>
      </c>
    </row>
    <row r="122" spans="1:6" x14ac:dyDescent="0.25">
      <c r="A122">
        <v>118</v>
      </c>
      <c r="B122" s="3" t="s">
        <v>124</v>
      </c>
      <c r="C122">
        <v>3.6</v>
      </c>
      <c r="D122">
        <v>96</v>
      </c>
      <c r="E122">
        <v>-22</v>
      </c>
      <c r="F122">
        <v>138</v>
      </c>
    </row>
    <row r="123" spans="1:6" x14ac:dyDescent="0.25">
      <c r="A123">
        <v>119</v>
      </c>
      <c r="B123" s="3" t="s">
        <v>125</v>
      </c>
      <c r="C123">
        <v>3.58</v>
      </c>
      <c r="D123">
        <v>114</v>
      </c>
      <c r="E123">
        <v>-5</v>
      </c>
      <c r="F123">
        <v>114</v>
      </c>
    </row>
    <row r="124" spans="1:6" x14ac:dyDescent="0.25">
      <c r="A124">
        <v>120</v>
      </c>
      <c r="B124" s="3" t="s">
        <v>126</v>
      </c>
      <c r="C124">
        <v>3.57</v>
      </c>
      <c r="D124">
        <v>113</v>
      </c>
      <c r="E124">
        <v>-7</v>
      </c>
      <c r="F124">
        <v>122</v>
      </c>
    </row>
    <row r="125" spans="1:6" x14ac:dyDescent="0.25">
      <c r="A125">
        <v>121</v>
      </c>
      <c r="B125" s="3" t="s">
        <v>127</v>
      </c>
      <c r="C125">
        <v>3.54</v>
      </c>
      <c r="D125">
        <v>117</v>
      </c>
      <c r="E125">
        <v>-4</v>
      </c>
      <c r="F125">
        <v>106</v>
      </c>
    </row>
    <row r="126" spans="1:6" x14ac:dyDescent="0.25">
      <c r="A126">
        <v>122</v>
      </c>
      <c r="B126" s="3" t="s">
        <v>128</v>
      </c>
      <c r="C126">
        <v>3.49</v>
      </c>
      <c r="D126">
        <v>126</v>
      </c>
      <c r="E126">
        <v>4</v>
      </c>
      <c r="F126">
        <v>16</v>
      </c>
    </row>
    <row r="127" spans="1:6" x14ac:dyDescent="0.25">
      <c r="A127">
        <v>123</v>
      </c>
      <c r="B127" s="3" t="s">
        <v>129</v>
      </c>
      <c r="C127">
        <v>3.47</v>
      </c>
      <c r="D127">
        <v>123</v>
      </c>
      <c r="E127">
        <v>0</v>
      </c>
      <c r="F127">
        <v>66</v>
      </c>
    </row>
    <row r="128" spans="1:6" x14ac:dyDescent="0.25">
      <c r="A128">
        <v>124</v>
      </c>
      <c r="B128" s="3" t="s">
        <v>130</v>
      </c>
      <c r="C128">
        <v>3.47</v>
      </c>
      <c r="D128">
        <v>122</v>
      </c>
      <c r="E128">
        <v>-2</v>
      </c>
      <c r="F128">
        <v>93</v>
      </c>
    </row>
    <row r="129" spans="1:6" x14ac:dyDescent="0.25">
      <c r="A129">
        <v>125</v>
      </c>
      <c r="B129" s="3" t="s">
        <v>131</v>
      </c>
      <c r="C129">
        <v>3.46</v>
      </c>
      <c r="D129">
        <v>127</v>
      </c>
      <c r="E129">
        <v>2</v>
      </c>
      <c r="F129">
        <v>33</v>
      </c>
    </row>
    <row r="130" spans="1:6" x14ac:dyDescent="0.25">
      <c r="A130">
        <v>126</v>
      </c>
      <c r="B130" s="3" t="s">
        <v>132</v>
      </c>
      <c r="C130">
        <v>3.41</v>
      </c>
      <c r="D130">
        <v>125</v>
      </c>
      <c r="E130">
        <v>-1</v>
      </c>
      <c r="F130">
        <v>89</v>
      </c>
    </row>
    <row r="131" spans="1:6" x14ac:dyDescent="0.25">
      <c r="A131">
        <v>127</v>
      </c>
      <c r="B131" s="3" t="s">
        <v>133</v>
      </c>
      <c r="C131">
        <v>3.39</v>
      </c>
      <c r="D131">
        <v>124</v>
      </c>
      <c r="E131">
        <v>-3</v>
      </c>
      <c r="F131">
        <v>103</v>
      </c>
    </row>
    <row r="132" spans="1:6" x14ac:dyDescent="0.25">
      <c r="A132">
        <v>128</v>
      </c>
      <c r="B132" s="3" t="s">
        <v>134</v>
      </c>
      <c r="C132">
        <v>3.33</v>
      </c>
      <c r="D132">
        <v>130</v>
      </c>
      <c r="E132">
        <v>2</v>
      </c>
      <c r="F132">
        <v>33</v>
      </c>
    </row>
    <row r="133" spans="1:6" x14ac:dyDescent="0.25">
      <c r="A133">
        <v>129</v>
      </c>
      <c r="B133" s="2" t="s">
        <v>135</v>
      </c>
      <c r="C133">
        <v>3.29</v>
      </c>
      <c r="D133" t="s">
        <v>64</v>
      </c>
      <c r="E133">
        <v>0</v>
      </c>
      <c r="F133">
        <v>66</v>
      </c>
    </row>
    <row r="134" spans="1:6" x14ac:dyDescent="0.25">
      <c r="A134">
        <v>130</v>
      </c>
      <c r="B134" s="3" t="s">
        <v>136</v>
      </c>
      <c r="C134">
        <v>3.27</v>
      </c>
      <c r="D134">
        <v>132</v>
      </c>
      <c r="E134">
        <v>2</v>
      </c>
      <c r="F134">
        <v>33</v>
      </c>
    </row>
    <row r="135" spans="1:6" x14ac:dyDescent="0.25">
      <c r="A135">
        <v>131</v>
      </c>
      <c r="B135" s="3" t="s">
        <v>137</v>
      </c>
      <c r="C135">
        <v>3.21</v>
      </c>
      <c r="D135">
        <v>129</v>
      </c>
      <c r="E135">
        <v>-2</v>
      </c>
      <c r="F135">
        <v>93</v>
      </c>
    </row>
    <row r="136" spans="1:6" x14ac:dyDescent="0.25">
      <c r="A136">
        <v>132</v>
      </c>
      <c r="B136" s="3" t="s">
        <v>138</v>
      </c>
      <c r="C136">
        <v>3.16</v>
      </c>
      <c r="D136">
        <v>137</v>
      </c>
      <c r="E136">
        <v>5</v>
      </c>
      <c r="F136">
        <v>12</v>
      </c>
    </row>
    <row r="137" spans="1:6" x14ac:dyDescent="0.25">
      <c r="A137">
        <v>133</v>
      </c>
      <c r="B137" s="3" t="s">
        <v>139</v>
      </c>
      <c r="C137">
        <v>3.13</v>
      </c>
      <c r="D137">
        <v>133</v>
      </c>
      <c r="E137">
        <v>0</v>
      </c>
      <c r="F137">
        <v>66</v>
      </c>
    </row>
    <row r="138" spans="1:6" x14ac:dyDescent="0.25">
      <c r="A138">
        <v>134</v>
      </c>
      <c r="B138" s="3" t="s">
        <v>140</v>
      </c>
      <c r="C138">
        <v>3.08</v>
      </c>
      <c r="D138">
        <v>135</v>
      </c>
      <c r="E138">
        <v>1</v>
      </c>
      <c r="F138">
        <v>49</v>
      </c>
    </row>
    <row r="139" spans="1:6" x14ac:dyDescent="0.25">
      <c r="A139">
        <v>135</v>
      </c>
      <c r="B139" s="3" t="s">
        <v>141</v>
      </c>
      <c r="C139">
        <v>3.06</v>
      </c>
      <c r="D139">
        <v>136</v>
      </c>
      <c r="E139">
        <v>1</v>
      </c>
      <c r="F139">
        <v>49</v>
      </c>
    </row>
    <row r="140" spans="1:6" x14ac:dyDescent="0.25">
      <c r="A140">
        <v>136</v>
      </c>
      <c r="B140" s="3" t="s">
        <v>142</v>
      </c>
      <c r="C140">
        <v>2.95</v>
      </c>
      <c r="D140">
        <v>139</v>
      </c>
      <c r="E140">
        <v>3</v>
      </c>
      <c r="F140">
        <v>22</v>
      </c>
    </row>
    <row r="141" spans="1:6" x14ac:dyDescent="0.25">
      <c r="A141">
        <v>137</v>
      </c>
      <c r="B141" s="3" t="s">
        <v>143</v>
      </c>
      <c r="C141">
        <v>2.94</v>
      </c>
      <c r="D141">
        <v>138</v>
      </c>
      <c r="E141">
        <v>1</v>
      </c>
      <c r="F141">
        <v>49</v>
      </c>
    </row>
    <row r="142" spans="1:6" x14ac:dyDescent="0.25">
      <c r="A142">
        <v>138</v>
      </c>
      <c r="B142" s="3" t="s">
        <v>144</v>
      </c>
      <c r="C142">
        <v>2.74</v>
      </c>
      <c r="D142" t="s">
        <v>64</v>
      </c>
      <c r="E142">
        <v>0</v>
      </c>
      <c r="F142">
        <v>66</v>
      </c>
    </row>
  </sheetData>
  <hyperlinks>
    <hyperlink ref="A2" r:id="rId1" xr:uid="{42C24438-912F-4A1C-9CB9-D6CC314ABFF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topLeftCell="C1" zoomScale="175" zoomScaleNormal="175" workbookViewId="0">
      <selection activeCell="M1" sqref="M1"/>
    </sheetView>
  </sheetViews>
  <sheetFormatPr defaultRowHeight="15" x14ac:dyDescent="0.25"/>
  <cols>
    <col min="8" max="8" width="11.85546875" bestFit="1" customWidth="1"/>
    <col min="10" max="10" width="11.140625" bestFit="1" customWidth="1"/>
    <col min="12" max="12" width="17.7109375" bestFit="1" customWidth="1"/>
  </cols>
  <sheetData>
    <row r="1" spans="1:14" x14ac:dyDescent="0.25">
      <c r="J1" t="s">
        <v>186</v>
      </c>
      <c r="K1" t="s">
        <v>187</v>
      </c>
    </row>
    <row r="2" spans="1:14" x14ac:dyDescent="0.25">
      <c r="J2">
        <v>0</v>
      </c>
      <c r="K2">
        <v>0</v>
      </c>
    </row>
    <row r="3" spans="1:14" x14ac:dyDescent="0.25">
      <c r="A3" t="s">
        <v>178</v>
      </c>
      <c r="B3" t="s">
        <v>179</v>
      </c>
      <c r="C3" t="s">
        <v>180</v>
      </c>
      <c r="D3" t="s">
        <v>181</v>
      </c>
      <c r="E3" t="s">
        <v>182</v>
      </c>
      <c r="F3" t="s">
        <v>183</v>
      </c>
      <c r="G3" t="s">
        <v>184</v>
      </c>
      <c r="H3" t="s">
        <v>185</v>
      </c>
      <c r="J3">
        <v>51</v>
      </c>
      <c r="K3">
        <v>1</v>
      </c>
    </row>
    <row r="4" spans="1:14" x14ac:dyDescent="0.25">
      <c r="A4">
        <v>240001</v>
      </c>
      <c r="B4">
        <v>92</v>
      </c>
      <c r="C4">
        <v>85</v>
      </c>
      <c r="D4">
        <v>59</v>
      </c>
      <c r="E4" cm="1">
        <f t="array" ref="E4:E28">INDEX(Hinne,MATCH(Töö_1,Min_punkte,1))</f>
        <v>5</v>
      </c>
      <c r="F4" cm="1">
        <f t="array" ref="F4:F28">INDEX(Hinne,MATCH(Töö_2,Min_punkte,1))</f>
        <v>4</v>
      </c>
      <c r="G4" cm="1">
        <f t="array" ref="G4:G28">INDEX(Hinne,MATCH(Töö_3,Min_punkte,1))</f>
        <v>1</v>
      </c>
      <c r="H4">
        <f>IF(MIN(E4:G4)&gt;0,ROUND(AVERAGE(E4:G4),0),"")</f>
        <v>3</v>
      </c>
      <c r="J4">
        <v>61</v>
      </c>
      <c r="K4">
        <v>2</v>
      </c>
    </row>
    <row r="5" spans="1:14" x14ac:dyDescent="0.25">
      <c r="A5">
        <v>240002</v>
      </c>
      <c r="B5">
        <v>75</v>
      </c>
      <c r="C5">
        <v>98</v>
      </c>
      <c r="D5">
        <v>52</v>
      </c>
      <c r="E5">
        <v>3</v>
      </c>
      <c r="F5">
        <v>5</v>
      </c>
      <c r="G5">
        <v>1</v>
      </c>
      <c r="H5">
        <f t="shared" ref="H5:H28" si="0">IF(MIN(E5:G5)&gt;0,ROUND(AVERAGE(E5:G5),0),"")</f>
        <v>3</v>
      </c>
      <c r="J5">
        <v>71</v>
      </c>
      <c r="K5">
        <v>3</v>
      </c>
    </row>
    <row r="6" spans="1:14" x14ac:dyDescent="0.25">
      <c r="A6">
        <v>240003</v>
      </c>
      <c r="B6">
        <v>67</v>
      </c>
      <c r="C6">
        <v>99</v>
      </c>
      <c r="D6">
        <v>75</v>
      </c>
      <c r="E6">
        <v>2</v>
      </c>
      <c r="F6">
        <v>5</v>
      </c>
      <c r="G6">
        <v>3</v>
      </c>
      <c r="H6">
        <f t="shared" si="0"/>
        <v>3</v>
      </c>
      <c r="J6">
        <v>81</v>
      </c>
      <c r="K6">
        <v>4</v>
      </c>
    </row>
    <row r="7" spans="1:14" x14ac:dyDescent="0.25">
      <c r="A7">
        <v>240004</v>
      </c>
      <c r="B7">
        <v>66</v>
      </c>
      <c r="C7">
        <v>63</v>
      </c>
      <c r="D7">
        <v>84</v>
      </c>
      <c r="E7">
        <v>2</v>
      </c>
      <c r="F7">
        <v>2</v>
      </c>
      <c r="G7">
        <v>4</v>
      </c>
      <c r="H7">
        <f t="shared" si="0"/>
        <v>3</v>
      </c>
      <c r="J7">
        <v>91</v>
      </c>
      <c r="K7">
        <v>5</v>
      </c>
    </row>
    <row r="8" spans="1:14" x14ac:dyDescent="0.25">
      <c r="A8">
        <v>240005</v>
      </c>
      <c r="B8">
        <v>94</v>
      </c>
      <c r="C8">
        <v>51</v>
      </c>
      <c r="D8">
        <v>81</v>
      </c>
      <c r="E8">
        <v>5</v>
      </c>
      <c r="F8">
        <v>1</v>
      </c>
      <c r="G8">
        <v>4</v>
      </c>
      <c r="H8">
        <f t="shared" si="0"/>
        <v>3</v>
      </c>
    </row>
    <row r="9" spans="1:14" x14ac:dyDescent="0.25">
      <c r="A9">
        <v>240006</v>
      </c>
      <c r="B9">
        <v>99</v>
      </c>
      <c r="C9">
        <v>81</v>
      </c>
      <c r="D9">
        <v>69</v>
      </c>
      <c r="E9">
        <v>5</v>
      </c>
      <c r="F9">
        <v>4</v>
      </c>
      <c r="G9">
        <v>2</v>
      </c>
      <c r="H9">
        <f t="shared" si="0"/>
        <v>4</v>
      </c>
    </row>
    <row r="10" spans="1:14" x14ac:dyDescent="0.25">
      <c r="A10">
        <v>240007</v>
      </c>
      <c r="B10">
        <v>50</v>
      </c>
      <c r="C10">
        <v>60</v>
      </c>
      <c r="D10">
        <v>59</v>
      </c>
      <c r="E10">
        <v>0</v>
      </c>
      <c r="F10">
        <v>1</v>
      </c>
      <c r="G10">
        <v>1</v>
      </c>
      <c r="H10" t="str">
        <f t="shared" si="0"/>
        <v/>
      </c>
      <c r="L10" t="s">
        <v>174</v>
      </c>
      <c r="M10" s="9">
        <f>AVERAGE(Koondhinne)</f>
        <v>3.3181818181818183</v>
      </c>
    </row>
    <row r="11" spans="1:14" x14ac:dyDescent="0.25">
      <c r="A11">
        <v>240008</v>
      </c>
      <c r="B11">
        <v>86</v>
      </c>
      <c r="C11">
        <v>91</v>
      </c>
      <c r="D11">
        <v>67</v>
      </c>
      <c r="E11">
        <v>4</v>
      </c>
      <c r="F11">
        <v>5</v>
      </c>
      <c r="G11">
        <v>2</v>
      </c>
      <c r="H11">
        <f t="shared" si="0"/>
        <v>4</v>
      </c>
      <c r="L11" t="s">
        <v>188</v>
      </c>
      <c r="M11" s="8">
        <f>AVEDEV(Koondhinne)</f>
        <v>0.61570247933884303</v>
      </c>
    </row>
    <row r="12" spans="1:14" x14ac:dyDescent="0.25">
      <c r="A12">
        <v>240009</v>
      </c>
      <c r="B12">
        <v>81</v>
      </c>
      <c r="C12">
        <v>78</v>
      </c>
      <c r="D12">
        <v>53</v>
      </c>
      <c r="E12">
        <v>4</v>
      </c>
      <c r="F12">
        <v>3</v>
      </c>
      <c r="G12">
        <v>1</v>
      </c>
      <c r="H12">
        <f t="shared" si="0"/>
        <v>3</v>
      </c>
      <c r="L12" t="s">
        <v>189</v>
      </c>
      <c r="M12" s="8">
        <f>STDEV(Koondhinne)</f>
        <v>0.77988788182988744</v>
      </c>
      <c r="N12" t="s">
        <v>195</v>
      </c>
    </row>
    <row r="13" spans="1:14" x14ac:dyDescent="0.25">
      <c r="A13">
        <v>240010</v>
      </c>
      <c r="B13">
        <v>92</v>
      </c>
      <c r="C13">
        <v>88</v>
      </c>
      <c r="D13">
        <v>100</v>
      </c>
      <c r="E13">
        <v>5</v>
      </c>
      <c r="F13">
        <v>4</v>
      </c>
      <c r="G13">
        <v>5</v>
      </c>
      <c r="H13">
        <f t="shared" si="0"/>
        <v>5</v>
      </c>
      <c r="L13" t="s">
        <v>190</v>
      </c>
      <c r="M13" s="8">
        <f>_xlfn.VAR.P(Koondhinne)</f>
        <v>0.58057851239669422</v>
      </c>
    </row>
    <row r="14" spans="1:14" x14ac:dyDescent="0.25">
      <c r="A14">
        <v>240011</v>
      </c>
      <c r="B14">
        <v>82</v>
      </c>
      <c r="C14">
        <v>67</v>
      </c>
      <c r="D14">
        <v>70</v>
      </c>
      <c r="E14">
        <v>4</v>
      </c>
      <c r="F14">
        <v>2</v>
      </c>
      <c r="G14">
        <v>2</v>
      </c>
      <c r="H14">
        <f t="shared" si="0"/>
        <v>3</v>
      </c>
      <c r="L14" t="s">
        <v>191</v>
      </c>
      <c r="M14">
        <f>MEDIAN(Koondhinne)</f>
        <v>3</v>
      </c>
      <c r="N14" t="s">
        <v>194</v>
      </c>
    </row>
    <row r="15" spans="1:14" x14ac:dyDescent="0.25">
      <c r="A15">
        <v>240012</v>
      </c>
      <c r="B15">
        <v>86</v>
      </c>
      <c r="C15">
        <v>50</v>
      </c>
      <c r="D15">
        <v>100</v>
      </c>
      <c r="E15">
        <v>4</v>
      </c>
      <c r="F15">
        <v>0</v>
      </c>
      <c r="G15">
        <v>5</v>
      </c>
      <c r="H15" t="str">
        <f t="shared" si="0"/>
        <v/>
      </c>
      <c r="L15" t="s">
        <v>177</v>
      </c>
      <c r="M15">
        <f>MIN(Koondhinne)</f>
        <v>2</v>
      </c>
    </row>
    <row r="16" spans="1:14" x14ac:dyDescent="0.25">
      <c r="A16">
        <v>240013</v>
      </c>
      <c r="B16">
        <v>88</v>
      </c>
      <c r="C16">
        <v>75</v>
      </c>
      <c r="D16">
        <v>87</v>
      </c>
      <c r="E16">
        <v>4</v>
      </c>
      <c r="F16">
        <v>3</v>
      </c>
      <c r="G16">
        <v>4</v>
      </c>
      <c r="H16">
        <f t="shared" si="0"/>
        <v>4</v>
      </c>
      <c r="L16" t="s">
        <v>176</v>
      </c>
      <c r="M16">
        <f>MAX(Koondhinne)</f>
        <v>5</v>
      </c>
    </row>
    <row r="17" spans="1:14" x14ac:dyDescent="0.25">
      <c r="A17">
        <v>240014</v>
      </c>
      <c r="B17">
        <v>63</v>
      </c>
      <c r="C17">
        <v>76</v>
      </c>
      <c r="D17">
        <v>94</v>
      </c>
      <c r="E17">
        <v>2</v>
      </c>
      <c r="F17">
        <v>3</v>
      </c>
      <c r="G17">
        <v>5</v>
      </c>
      <c r="H17">
        <f t="shared" si="0"/>
        <v>3</v>
      </c>
      <c r="L17" t="s">
        <v>192</v>
      </c>
      <c r="M17">
        <f>_xlfn.MODE.SNGL(Koondhinne)</f>
        <v>3</v>
      </c>
      <c r="N17" t="s">
        <v>193</v>
      </c>
    </row>
    <row r="18" spans="1:14" x14ac:dyDescent="0.25">
      <c r="A18">
        <v>240015</v>
      </c>
      <c r="B18">
        <v>94</v>
      </c>
      <c r="C18">
        <v>55</v>
      </c>
      <c r="D18">
        <v>97</v>
      </c>
      <c r="E18">
        <v>5</v>
      </c>
      <c r="F18">
        <v>1</v>
      </c>
      <c r="G18">
        <v>5</v>
      </c>
      <c r="H18">
        <f t="shared" si="0"/>
        <v>4</v>
      </c>
    </row>
    <row r="19" spans="1:14" x14ac:dyDescent="0.25">
      <c r="A19">
        <v>240016</v>
      </c>
      <c r="B19">
        <v>77</v>
      </c>
      <c r="C19">
        <v>57</v>
      </c>
      <c r="D19">
        <v>100</v>
      </c>
      <c r="E19">
        <v>3</v>
      </c>
      <c r="F19">
        <v>1</v>
      </c>
      <c r="G19">
        <v>5</v>
      </c>
      <c r="H19">
        <f t="shared" si="0"/>
        <v>3</v>
      </c>
    </row>
    <row r="20" spans="1:14" x14ac:dyDescent="0.25">
      <c r="A20">
        <v>240017</v>
      </c>
      <c r="B20">
        <v>56</v>
      </c>
      <c r="C20">
        <v>74</v>
      </c>
      <c r="D20">
        <v>100</v>
      </c>
      <c r="E20">
        <v>1</v>
      </c>
      <c r="F20">
        <v>3</v>
      </c>
      <c r="G20">
        <v>5</v>
      </c>
      <c r="H20">
        <f t="shared" si="0"/>
        <v>3</v>
      </c>
    </row>
    <row r="21" spans="1:14" x14ac:dyDescent="0.25">
      <c r="A21">
        <v>240018</v>
      </c>
      <c r="B21">
        <v>50</v>
      </c>
      <c r="C21">
        <v>92</v>
      </c>
      <c r="D21">
        <v>86</v>
      </c>
      <c r="E21">
        <v>0</v>
      </c>
      <c r="F21">
        <v>5</v>
      </c>
      <c r="G21">
        <v>4</v>
      </c>
      <c r="H21" t="str">
        <f t="shared" si="0"/>
        <v/>
      </c>
    </row>
    <row r="22" spans="1:14" x14ac:dyDescent="0.25">
      <c r="A22">
        <v>240019</v>
      </c>
      <c r="B22">
        <v>97</v>
      </c>
      <c r="C22">
        <v>89</v>
      </c>
      <c r="D22">
        <v>82</v>
      </c>
      <c r="E22">
        <v>5</v>
      </c>
      <c r="F22">
        <v>4</v>
      </c>
      <c r="G22">
        <v>4</v>
      </c>
      <c r="H22">
        <f t="shared" si="0"/>
        <v>4</v>
      </c>
    </row>
    <row r="23" spans="1:14" x14ac:dyDescent="0.25">
      <c r="A23">
        <v>240020</v>
      </c>
      <c r="B23">
        <v>62</v>
      </c>
      <c r="C23">
        <v>72</v>
      </c>
      <c r="D23">
        <v>67</v>
      </c>
      <c r="E23">
        <v>2</v>
      </c>
      <c r="F23">
        <v>3</v>
      </c>
      <c r="G23">
        <v>2</v>
      </c>
      <c r="H23">
        <f t="shared" si="0"/>
        <v>2</v>
      </c>
    </row>
    <row r="24" spans="1:14" x14ac:dyDescent="0.25">
      <c r="A24">
        <v>240021</v>
      </c>
      <c r="B24">
        <v>94</v>
      </c>
      <c r="C24">
        <v>98</v>
      </c>
      <c r="D24">
        <v>86</v>
      </c>
      <c r="E24">
        <v>5</v>
      </c>
      <c r="F24">
        <v>5</v>
      </c>
      <c r="G24">
        <v>4</v>
      </c>
      <c r="H24">
        <f t="shared" si="0"/>
        <v>5</v>
      </c>
    </row>
    <row r="25" spans="1:14" x14ac:dyDescent="0.25">
      <c r="A25">
        <v>240022</v>
      </c>
      <c r="B25">
        <v>67</v>
      </c>
      <c r="C25">
        <v>76</v>
      </c>
      <c r="D25">
        <v>79</v>
      </c>
      <c r="E25">
        <v>2</v>
      </c>
      <c r="F25">
        <v>3</v>
      </c>
      <c r="G25">
        <v>3</v>
      </c>
      <c r="H25">
        <f t="shared" si="0"/>
        <v>3</v>
      </c>
    </row>
    <row r="26" spans="1:14" x14ac:dyDescent="0.25">
      <c r="A26">
        <v>240023</v>
      </c>
      <c r="B26">
        <v>80</v>
      </c>
      <c r="C26">
        <v>98</v>
      </c>
      <c r="D26">
        <v>60</v>
      </c>
      <c r="E26">
        <v>3</v>
      </c>
      <c r="F26">
        <v>5</v>
      </c>
      <c r="G26">
        <v>1</v>
      </c>
      <c r="H26">
        <f t="shared" si="0"/>
        <v>3</v>
      </c>
    </row>
    <row r="27" spans="1:14" x14ac:dyDescent="0.25">
      <c r="A27">
        <v>240024</v>
      </c>
      <c r="B27">
        <v>66</v>
      </c>
      <c r="C27">
        <v>74</v>
      </c>
      <c r="D27">
        <v>100</v>
      </c>
      <c r="E27">
        <v>2</v>
      </c>
      <c r="F27">
        <v>3</v>
      </c>
      <c r="G27">
        <v>5</v>
      </c>
      <c r="H27">
        <f t="shared" si="0"/>
        <v>3</v>
      </c>
    </row>
    <row r="28" spans="1:14" x14ac:dyDescent="0.25">
      <c r="A28">
        <v>240025</v>
      </c>
      <c r="B28">
        <v>58</v>
      </c>
      <c r="C28">
        <v>56</v>
      </c>
      <c r="D28">
        <v>82</v>
      </c>
      <c r="E28">
        <v>1</v>
      </c>
      <c r="F28">
        <v>1</v>
      </c>
      <c r="G28">
        <v>4</v>
      </c>
      <c r="H28">
        <f t="shared" si="0"/>
        <v>2</v>
      </c>
    </row>
  </sheetData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zoomScale="181" zoomScaleNormal="181" workbookViewId="0">
      <selection activeCell="I19" sqref="I19"/>
    </sheetView>
  </sheetViews>
  <sheetFormatPr defaultRowHeight="15" x14ac:dyDescent="0.25"/>
  <cols>
    <col min="9" max="9" width="26.42578125" bestFit="1" customWidth="1"/>
    <col min="10" max="10" width="11.140625" bestFit="1" customWidth="1"/>
  </cols>
  <sheetData>
    <row r="1" spans="1:11" x14ac:dyDescent="0.25">
      <c r="A1" s="14" t="s">
        <v>145</v>
      </c>
      <c r="B1" s="15"/>
      <c r="C1" s="15"/>
      <c r="D1" s="15"/>
      <c r="E1" s="15"/>
      <c r="F1" s="15"/>
      <c r="G1" s="15"/>
      <c r="I1" s="6"/>
    </row>
    <row r="2" spans="1:11" x14ac:dyDescent="0.25">
      <c r="A2" s="4" t="s">
        <v>146</v>
      </c>
      <c r="B2" s="4" t="s">
        <v>147</v>
      </c>
      <c r="C2" s="4" t="s">
        <v>148</v>
      </c>
      <c r="D2" s="4" t="s">
        <v>149</v>
      </c>
      <c r="E2" s="4" t="s">
        <v>150</v>
      </c>
      <c r="F2" s="4" t="s">
        <v>151</v>
      </c>
      <c r="G2" s="4" t="s">
        <v>152</v>
      </c>
      <c r="I2" s="12" t="s">
        <v>198</v>
      </c>
      <c r="J2" s="11">
        <f ca="1">TODAY()</f>
        <v>45551</v>
      </c>
    </row>
    <row r="3" spans="1:11" x14ac:dyDescent="0.25">
      <c r="A3" s="5" t="s">
        <v>153</v>
      </c>
      <c r="B3" s="5">
        <v>0.01</v>
      </c>
      <c r="C3" s="5">
        <v>0.15</v>
      </c>
      <c r="D3" s="5">
        <v>0.2</v>
      </c>
      <c r="E3" s="5">
        <v>0</v>
      </c>
      <c r="F3" s="5">
        <v>0.5</v>
      </c>
      <c r="G3" s="5">
        <v>0.5</v>
      </c>
      <c r="I3" t="s">
        <v>199</v>
      </c>
      <c r="J3" s="5">
        <v>1000</v>
      </c>
    </row>
    <row r="4" spans="1:11" x14ac:dyDescent="0.25">
      <c r="A4" s="5" t="s">
        <v>154</v>
      </c>
      <c r="B4" s="5">
        <v>0.01</v>
      </c>
      <c r="C4" s="5">
        <v>0.15</v>
      </c>
      <c r="D4" s="5">
        <v>0.3</v>
      </c>
      <c r="E4" s="5">
        <v>0</v>
      </c>
      <c r="F4" s="5">
        <v>0.5</v>
      </c>
      <c r="G4" s="5">
        <v>0.5</v>
      </c>
      <c r="I4" t="s">
        <v>200</v>
      </c>
      <c r="J4" t="s">
        <v>152</v>
      </c>
    </row>
    <row r="5" spans="1:11" x14ac:dyDescent="0.25">
      <c r="A5" s="5" t="s">
        <v>155</v>
      </c>
      <c r="B5" s="5">
        <v>0.02</v>
      </c>
      <c r="C5" s="5">
        <v>0.2</v>
      </c>
      <c r="D5" s="5">
        <v>0.4</v>
      </c>
      <c r="E5" s="5">
        <v>0</v>
      </c>
      <c r="F5" s="5">
        <v>0.6</v>
      </c>
      <c r="G5" s="5">
        <v>0.6</v>
      </c>
      <c r="I5" t="s">
        <v>201</v>
      </c>
      <c r="J5" s="5">
        <v>9</v>
      </c>
    </row>
    <row r="6" spans="1:11" x14ac:dyDescent="0.25">
      <c r="A6" s="5" t="s">
        <v>156</v>
      </c>
      <c r="B6" s="5">
        <v>0.02</v>
      </c>
      <c r="C6" s="5">
        <v>0.2</v>
      </c>
      <c r="D6" s="5">
        <v>0.4</v>
      </c>
      <c r="E6" s="5">
        <v>0</v>
      </c>
      <c r="F6" s="5">
        <v>0.6</v>
      </c>
      <c r="G6" s="5">
        <v>0.6</v>
      </c>
    </row>
    <row r="7" spans="1:11" x14ac:dyDescent="0.25">
      <c r="A7" s="5" t="s">
        <v>157</v>
      </c>
      <c r="B7" s="5">
        <v>0.02</v>
      </c>
      <c r="C7" s="5">
        <v>0.25</v>
      </c>
      <c r="D7" s="5">
        <v>0.5</v>
      </c>
      <c r="E7" s="5">
        <v>0</v>
      </c>
      <c r="F7" s="5">
        <v>0.6</v>
      </c>
      <c r="G7" s="5">
        <v>0.6</v>
      </c>
    </row>
    <row r="8" spans="1:11" x14ac:dyDescent="0.25">
      <c r="A8" s="5" t="s">
        <v>158</v>
      </c>
      <c r="B8" s="5">
        <v>0.05</v>
      </c>
      <c r="C8" s="5">
        <v>0.3</v>
      </c>
      <c r="D8" s="5">
        <v>0.5</v>
      </c>
      <c r="E8" s="5">
        <v>0</v>
      </c>
      <c r="F8" s="5">
        <v>0.7</v>
      </c>
      <c r="G8" s="5">
        <v>0.7</v>
      </c>
    </row>
    <row r="9" spans="1:11" x14ac:dyDescent="0.25">
      <c r="A9" s="5" t="s">
        <v>159</v>
      </c>
      <c r="B9" s="5">
        <v>0.05</v>
      </c>
      <c r="C9" s="5">
        <v>0.35</v>
      </c>
      <c r="D9" s="5">
        <v>0.6</v>
      </c>
      <c r="E9" s="5">
        <v>0</v>
      </c>
      <c r="F9" s="5">
        <v>0.7</v>
      </c>
      <c r="G9" s="5">
        <v>0.7</v>
      </c>
      <c r="I9" t="s">
        <v>202</v>
      </c>
      <c r="J9" s="13">
        <f>INDEX(andmed,MATCH(hoiustamise_kestvus_kuudes&amp;"K",Periood,0),MATCH(valuuta,rahad,0))/100</f>
        <v>6.9999999999999993E-3</v>
      </c>
      <c r="K9" t="str">
        <f ca="1">_xlfn.FORMULATEXT(J9)</f>
        <v>=INDEX(andmed;MATCH(hoiustamise_kestvus_kuudes&amp;"K";Periood;0);MATCH(valuuta;rahad;0))/100</v>
      </c>
    </row>
    <row r="10" spans="1:11" x14ac:dyDescent="0.25">
      <c r="A10" s="5" t="s">
        <v>160</v>
      </c>
      <c r="B10" s="5">
        <v>0.05</v>
      </c>
      <c r="C10" s="5">
        <v>0.4</v>
      </c>
      <c r="D10" s="5">
        <v>0.6</v>
      </c>
      <c r="E10" s="5">
        <v>0</v>
      </c>
      <c r="F10" s="5">
        <v>0.7</v>
      </c>
      <c r="G10" s="5">
        <v>0.7</v>
      </c>
      <c r="I10" t="s">
        <v>203</v>
      </c>
      <c r="J10" cm="1">
        <f t="array" ref="J10">hoiustav_summa+hoiustav_summa*hoiustamise_kestvus_kuudes*intress/12</f>
        <v>1005.25</v>
      </c>
      <c r="K10" t="str">
        <f ca="1">_xlfn.FORMULATEXT(J10)</f>
        <v>=hoiustav_summa+hoiustav_summa*hoiustamise_kestvus_kuudes*intress/12</v>
      </c>
    </row>
    <row r="11" spans="1:11" x14ac:dyDescent="0.25">
      <c r="A11" s="5" t="s">
        <v>161</v>
      </c>
      <c r="B11" s="5">
        <v>0.08</v>
      </c>
      <c r="C11" s="5">
        <v>0.45</v>
      </c>
      <c r="D11" s="5">
        <v>0.7</v>
      </c>
      <c r="E11" s="5">
        <v>0</v>
      </c>
      <c r="F11" s="5">
        <v>0.7</v>
      </c>
      <c r="G11" s="5">
        <v>0.7</v>
      </c>
      <c r="I11" t="s">
        <v>204</v>
      </c>
      <c r="J11" s="10">
        <f ca="1">EDATE(tänane_kuupäev,hoiustamise_kestvus_kuudes)</f>
        <v>45824</v>
      </c>
      <c r="K11" t="str">
        <f ca="1">_xlfn.FORMULATEXT(J11)</f>
        <v>=EDATE(tänane_kuupäev;hoiustamise_kestvus_kuudes)</v>
      </c>
    </row>
    <row r="12" spans="1:11" x14ac:dyDescent="0.25">
      <c r="A12" s="5" t="s">
        <v>162</v>
      </c>
      <c r="B12" s="5">
        <v>0.1</v>
      </c>
      <c r="C12" s="5">
        <v>0.5</v>
      </c>
      <c r="D12" s="5">
        <v>0.75</v>
      </c>
      <c r="E12" s="5">
        <v>0</v>
      </c>
      <c r="F12" s="5">
        <v>0.7</v>
      </c>
      <c r="G12" s="5">
        <v>0.7</v>
      </c>
    </row>
    <row r="13" spans="1:11" x14ac:dyDescent="0.25">
      <c r="A13" s="5" t="s">
        <v>163</v>
      </c>
      <c r="B13" s="5">
        <v>0.1</v>
      </c>
      <c r="C13" s="5">
        <v>0.55000000000000004</v>
      </c>
      <c r="D13" s="5">
        <v>0.75</v>
      </c>
      <c r="E13" s="5">
        <v>0</v>
      </c>
      <c r="F13" s="5">
        <v>0.7</v>
      </c>
      <c r="G13" s="5">
        <v>0.7</v>
      </c>
    </row>
    <row r="14" spans="1:11" x14ac:dyDescent="0.25">
      <c r="A14" s="5" t="s">
        <v>164</v>
      </c>
      <c r="B14" s="5">
        <v>0.12</v>
      </c>
      <c r="C14" s="5">
        <v>0.6</v>
      </c>
      <c r="D14" s="5">
        <v>0.8</v>
      </c>
      <c r="E14" s="5">
        <v>0</v>
      </c>
      <c r="F14" s="5">
        <v>0.7</v>
      </c>
      <c r="G14" s="5">
        <v>0.7</v>
      </c>
    </row>
  </sheetData>
  <mergeCells count="1">
    <mergeCell ref="A1:G1"/>
  </mergeCells>
  <dataValidations count="2">
    <dataValidation type="list" allowBlank="1" showInputMessage="1" showErrorMessage="1" sqref="J4" xr:uid="{436B3181-BA45-4531-9615-6C7A67D77D90}">
      <formula1>rahad</formula1>
    </dataValidation>
    <dataValidation type="list" allowBlank="1" showInputMessage="1" showErrorMessage="1" sqref="J5" xr:uid="{55DDEF9A-BFAE-4046-93BB-123440BE4CAB}">
      <formula1>Kuid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05870-CFB3-45EF-BA50-39F29F156DBD}">
  <dimension ref="A1"/>
  <sheetViews>
    <sheetView tabSelected="1" topLeftCell="B1" workbookViewId="0">
      <selection activeCell="F25" sqref="F25"/>
    </sheetView>
  </sheetViews>
  <sheetFormatPr defaultRowHeight="15" x14ac:dyDescent="0.25"/>
  <cols>
    <col min="1" max="1" width="2.42578125" customWidth="1"/>
    <col min="2" max="2" width="2.85546875" customWidth="1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4DB83-46ED-4381-8CFF-19404602447F}">
  <dimension ref="A3:E15"/>
  <sheetViews>
    <sheetView zoomScale="160" zoomScaleNormal="160" workbookViewId="0">
      <selection activeCell="G15" sqref="G15"/>
    </sheetView>
  </sheetViews>
  <sheetFormatPr defaultRowHeight="15" x14ac:dyDescent="0.25"/>
  <cols>
    <col min="2" max="2" width="5.42578125" customWidth="1"/>
  </cols>
  <sheetData>
    <row r="3" spans="1:5" x14ac:dyDescent="0.25">
      <c r="A3" t="s">
        <v>196</v>
      </c>
      <c r="C3" t="s">
        <v>197</v>
      </c>
      <c r="E3" s="4"/>
    </row>
    <row r="4" spans="1:5" x14ac:dyDescent="0.25">
      <c r="A4">
        <v>1</v>
      </c>
      <c r="C4" s="4" t="s">
        <v>147</v>
      </c>
      <c r="E4" s="4"/>
    </row>
    <row r="5" spans="1:5" x14ac:dyDescent="0.25">
      <c r="A5">
        <v>2</v>
      </c>
      <c r="C5" s="4" t="s">
        <v>148</v>
      </c>
      <c r="E5" s="4"/>
    </row>
    <row r="6" spans="1:5" x14ac:dyDescent="0.25">
      <c r="A6">
        <v>3</v>
      </c>
      <c r="C6" s="4" t="s">
        <v>149</v>
      </c>
      <c r="E6" s="4"/>
    </row>
    <row r="7" spans="1:5" x14ac:dyDescent="0.25">
      <c r="A7">
        <v>4</v>
      </c>
      <c r="C7" s="4" t="s">
        <v>150</v>
      </c>
      <c r="E7" s="4"/>
    </row>
    <row r="8" spans="1:5" x14ac:dyDescent="0.25">
      <c r="A8">
        <v>5</v>
      </c>
      <c r="C8" s="4" t="s">
        <v>151</v>
      </c>
      <c r="E8" s="4"/>
    </row>
    <row r="9" spans="1:5" x14ac:dyDescent="0.25">
      <c r="A9">
        <v>6</v>
      </c>
      <c r="C9" s="4" t="s">
        <v>152</v>
      </c>
      <c r="E9" s="4"/>
    </row>
    <row r="10" spans="1:5" x14ac:dyDescent="0.25">
      <c r="A10">
        <v>7</v>
      </c>
    </row>
    <row r="11" spans="1:5" x14ac:dyDescent="0.25">
      <c r="A11">
        <v>8</v>
      </c>
    </row>
    <row r="12" spans="1:5" x14ac:dyDescent="0.25">
      <c r="A12">
        <v>9</v>
      </c>
    </row>
    <row r="13" spans="1:5" x14ac:dyDescent="0.25">
      <c r="A13">
        <v>10</v>
      </c>
    </row>
    <row r="14" spans="1:5" x14ac:dyDescent="0.25">
      <c r="A14">
        <v>11</v>
      </c>
    </row>
    <row r="15" spans="1:5" x14ac:dyDescent="0.25">
      <c r="A15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27</vt:i4>
      </vt:variant>
    </vt:vector>
  </HeadingPairs>
  <TitlesOfParts>
    <vt:vector size="32" baseType="lpstr">
      <vt:lpstr>CGI</vt:lpstr>
      <vt:lpstr>Hinded</vt:lpstr>
      <vt:lpstr>Hoius</vt:lpstr>
      <vt:lpstr>Abi</vt:lpstr>
      <vt:lpstr>Abi_0</vt:lpstr>
      <vt:lpstr>andmed</vt:lpstr>
      <vt:lpstr>Economy</vt:lpstr>
      <vt:lpstr>Hinne</vt:lpstr>
      <vt:lpstr>Hinne_1</vt:lpstr>
      <vt:lpstr>Hinne_2</vt:lpstr>
      <vt:lpstr>Hinne_3</vt:lpstr>
      <vt:lpstr>hoiustamise_kestvus_kuudes</vt:lpstr>
      <vt:lpstr>hoiustav_summa</vt:lpstr>
      <vt:lpstr>intress</vt:lpstr>
      <vt:lpstr>Koondhinne</vt:lpstr>
      <vt:lpstr>Kuid</vt:lpstr>
      <vt:lpstr>lõppsumma</vt:lpstr>
      <vt:lpstr>Min_punkte</vt:lpstr>
      <vt:lpstr>Periood</vt:lpstr>
      <vt:lpstr>Prev.</vt:lpstr>
      <vt:lpstr>rahad</vt:lpstr>
      <vt:lpstr>Rank</vt:lpstr>
      <vt:lpstr>Rank_vahe_alusel</vt:lpstr>
      <vt:lpstr>Rankvahe_alusel</vt:lpstr>
      <vt:lpstr>Score</vt:lpstr>
      <vt:lpstr>tänane_kuupäev</vt:lpstr>
      <vt:lpstr>Töö_1</vt:lpstr>
      <vt:lpstr>Töö_2</vt:lpstr>
      <vt:lpstr>Töö_3</vt:lpstr>
      <vt:lpstr>Vahe</vt:lpstr>
      <vt:lpstr>valuuta</vt:lpstr>
      <vt:lpstr>väljamaksmise_kuupäev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 Luczkowski</dc:creator>
  <cp:lastModifiedBy>Irina Amitan</cp:lastModifiedBy>
  <dcterms:created xsi:type="dcterms:W3CDTF">2017-09-15T05:07:43Z</dcterms:created>
  <dcterms:modified xsi:type="dcterms:W3CDTF">2024-09-16T14:02:06Z</dcterms:modified>
</cp:coreProperties>
</file>