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M:\Andmetootlus\TABB15\"/>
    </mc:Choice>
  </mc:AlternateContent>
  <xr:revisionPtr revIDLastSave="0" documentId="13_ncr:1_{AE862E86-7B13-426A-BEB8-641C9766B497}" xr6:coauthVersionLast="47" xr6:coauthVersionMax="47" xr10:uidLastSave="{00000000-0000-0000-0000-000000000000}"/>
  <bookViews>
    <workbookView xWindow="-120" yWindow="-120" windowWidth="38640" windowHeight="21120" activeTab="3" xr2:uid="{00000000-000D-0000-FFFF-FFFF00000000}"/>
  </bookViews>
  <sheets>
    <sheet name="Fun_tab1_N" sheetId="5" r:id="rId1"/>
    <sheet name="Meeskond" sheetId="7" r:id="rId2"/>
    <sheet name="Rahvaarv" sheetId="10" r:id="rId3"/>
    <sheet name="Arve" sheetId="3" r:id="rId4"/>
    <sheet name="Kaubad" sheetId="1" r:id="rId5"/>
  </sheets>
  <externalReferences>
    <externalReference r:id="rId6"/>
    <externalReference r:id="rId7"/>
    <externalReference r:id="rId8"/>
  </externalReferences>
  <definedNames>
    <definedName name="_xlnm._FilterDatabase" localSheetId="4" hidden="1">Kaubad!$B$4:$D$120</definedName>
    <definedName name="A_mark_N">[1]!Arvukid[mark]</definedName>
    <definedName name="algus">Fun_tab1_N!$B$6</definedName>
    <definedName name="Algused">Meeskond!$F$4:$F$7</definedName>
    <definedName name="Artikkel">Kaubad!$B$5:$B$120</definedName>
    <definedName name="b">[1]Ctrl_C_V!$C$17:$C$23</definedName>
    <definedName name="elukohad" hidden="1">'[2]abi '!$C$7:$C$24</definedName>
    <definedName name="Hind">Arve!$E$6:$E$11</definedName>
    <definedName name="Hind_käibemaksuga">Kaubad!$D$5:$D$120</definedName>
    <definedName name="jaotisi">Fun_tab1_N!$D$6</definedName>
    <definedName name="Kauba_nimetus">Arve!$C$6:$C$11</definedName>
    <definedName name="Kaubaartikkel">Arve!$B$6:$B$11</definedName>
    <definedName name="km_prots">[1]Table_obj!$G$4</definedName>
    <definedName name="Kogus">Arve!$D$6:$D$11</definedName>
    <definedName name="Linnad" hidden="1">'[2]abi '!$E$7:$E$12</definedName>
    <definedName name="lõpp">Fun_tab1_N!$C$6</definedName>
    <definedName name="Maksumus">Arve!$F$6:$F$11</definedName>
    <definedName name="muud">[3]Värvimine_tab!$J$4</definedName>
    <definedName name="muud_kulud">[3]Värvimine_tab!$I$7:$I$15</definedName>
    <definedName name="Nimetus">Kaubad!$C$5:$C$120</definedName>
    <definedName name="p">Fun_tab1_N!$F$6</definedName>
    <definedName name="samm">Fun_tab1_N!$E$6</definedName>
    <definedName name="Sünniaeg">Meeskond!$B$4:$B$26</definedName>
    <definedName name="z">Fun_tab1_N!$D$9:$D$29</definedName>
    <definedName name="V_grupp">Meeskond!$G$4:$G$7</definedName>
    <definedName name="Vanus">Meeskond!$C$4:$C$26</definedName>
    <definedName name="Vanusegrupp">Meeskond!$D$4:$D$26</definedName>
    <definedName name="x">Fun_tab1_N!$B$9:$B$29</definedName>
    <definedName name="y">Fun_tab1_N!$C$9:$C$29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3" l="1"/>
  <c r="E11" i="3"/>
  <c r="F11" i="3" s="1"/>
  <c r="C10" i="3"/>
  <c r="E10" i="3"/>
  <c r="F10" i="3" s="1"/>
  <c r="C9" i="3"/>
  <c r="E9" i="3"/>
  <c r="F9" i="3" s="1"/>
  <c r="E6" i="3"/>
  <c r="F6" i="3" s="1"/>
  <c r="E7" i="3"/>
  <c r="F7" i="3" s="1"/>
  <c r="E8" i="3"/>
  <c r="F8" i="3" s="1"/>
  <c r="C6" i="3"/>
  <c r="C7" i="3"/>
  <c r="C8" i="3"/>
  <c r="H7" i="10"/>
  <c r="I7" i="10"/>
  <c r="J7" i="10"/>
  <c r="H8" i="10"/>
  <c r="I8" i="10"/>
  <c r="J8" i="10"/>
  <c r="H9" i="10"/>
  <c r="I9" i="10"/>
  <c r="J9" i="10"/>
  <c r="H10" i="10"/>
  <c r="I10" i="10"/>
  <c r="J10" i="10"/>
  <c r="H11" i="10"/>
  <c r="I11" i="10"/>
  <c r="J11" i="10"/>
  <c r="H12" i="10"/>
  <c r="I12" i="10"/>
  <c r="J12" i="10"/>
  <c r="H13" i="10"/>
  <c r="I13" i="10"/>
  <c r="J13" i="10"/>
  <c r="H14" i="10"/>
  <c r="I14" i="10"/>
  <c r="J14" i="10"/>
  <c r="H15" i="10"/>
  <c r="I15" i="10"/>
  <c r="J15" i="10"/>
  <c r="H16" i="10"/>
  <c r="I16" i="10"/>
  <c r="J16" i="10"/>
  <c r="H17" i="10"/>
  <c r="I17" i="10"/>
  <c r="J17" i="10"/>
  <c r="H18" i="10"/>
  <c r="I18" i="10"/>
  <c r="J18" i="10"/>
  <c r="H19" i="10"/>
  <c r="I19" i="10"/>
  <c r="J19" i="10"/>
  <c r="H20" i="10"/>
  <c r="I20" i="10"/>
  <c r="J20" i="10"/>
  <c r="H21" i="10"/>
  <c r="I21" i="10"/>
  <c r="J21" i="10"/>
  <c r="H22" i="10"/>
  <c r="I22" i="10"/>
  <c r="J22" i="10"/>
  <c r="H23" i="10"/>
  <c r="I23" i="10"/>
  <c r="J23" i="10"/>
  <c r="H24" i="10"/>
  <c r="I24" i="10"/>
  <c r="J24" i="10"/>
  <c r="H25" i="10"/>
  <c r="I25" i="10"/>
  <c r="J25" i="10"/>
  <c r="H26" i="10"/>
  <c r="I26" i="10"/>
  <c r="J26" i="10"/>
  <c r="H27" i="10"/>
  <c r="I27" i="10"/>
  <c r="J27" i="10"/>
  <c r="H28" i="10"/>
  <c r="I28" i="10"/>
  <c r="J28" i="10"/>
  <c r="H29" i="10"/>
  <c r="I29" i="10"/>
  <c r="J29" i="10"/>
  <c r="H30" i="10"/>
  <c r="I30" i="10"/>
  <c r="J30" i="10"/>
  <c r="H31" i="10"/>
  <c r="I31" i="10"/>
  <c r="J31" i="10"/>
  <c r="H32" i="10"/>
  <c r="I32" i="10"/>
  <c r="J32" i="10"/>
  <c r="H33" i="10"/>
  <c r="I33" i="10"/>
  <c r="J33" i="10"/>
  <c r="H34" i="10"/>
  <c r="I34" i="10"/>
  <c r="J34" i="10"/>
  <c r="H35" i="10"/>
  <c r="I35" i="10"/>
  <c r="J35" i="10"/>
  <c r="H36" i="10"/>
  <c r="I36" i="10"/>
  <c r="J36" i="10"/>
  <c r="H37" i="10"/>
  <c r="I37" i="10"/>
  <c r="J37" i="10"/>
  <c r="H38" i="10"/>
  <c r="I38" i="10"/>
  <c r="J38" i="10"/>
  <c r="H39" i="10"/>
  <c r="I39" i="10"/>
  <c r="J39" i="10"/>
  <c r="H40" i="10"/>
  <c r="I40" i="10"/>
  <c r="J40" i="10"/>
  <c r="H41" i="10"/>
  <c r="I41" i="10"/>
  <c r="J41" i="10"/>
  <c r="H42" i="10"/>
  <c r="I42" i="10"/>
  <c r="J42" i="10"/>
  <c r="H43" i="10"/>
  <c r="I43" i="10"/>
  <c r="J43" i="10"/>
  <c r="H44" i="10"/>
  <c r="I44" i="10"/>
  <c r="J44" i="10"/>
  <c r="H45" i="10"/>
  <c r="I45" i="10"/>
  <c r="J45" i="10"/>
  <c r="H46" i="10"/>
  <c r="I46" i="10"/>
  <c r="J46" i="10"/>
  <c r="H47" i="10"/>
  <c r="I47" i="10"/>
  <c r="J47" i="10"/>
  <c r="H48" i="10"/>
  <c r="I48" i="10"/>
  <c r="J48" i="10"/>
  <c r="H49" i="10"/>
  <c r="I49" i="10"/>
  <c r="J49" i="10"/>
  <c r="H50" i="10"/>
  <c r="I50" i="10"/>
  <c r="J50" i="10"/>
  <c r="H51" i="10"/>
  <c r="I51" i="10"/>
  <c r="J51" i="10"/>
  <c r="H52" i="10"/>
  <c r="I52" i="10"/>
  <c r="J52" i="10"/>
  <c r="H53" i="10"/>
  <c r="I53" i="10"/>
  <c r="J53" i="10"/>
  <c r="H54" i="10"/>
  <c r="I54" i="10"/>
  <c r="J54" i="10"/>
  <c r="H55" i="10"/>
  <c r="I55" i="10"/>
  <c r="J55" i="10"/>
  <c r="H56" i="10"/>
  <c r="I56" i="10"/>
  <c r="J56" i="10"/>
  <c r="H57" i="10"/>
  <c r="I57" i="10"/>
  <c r="J57" i="10"/>
  <c r="H58" i="10"/>
  <c r="I58" i="10"/>
  <c r="J58" i="10"/>
  <c r="H59" i="10"/>
  <c r="I59" i="10"/>
  <c r="J59" i="10"/>
  <c r="H60" i="10"/>
  <c r="I60" i="10"/>
  <c r="J60" i="10"/>
  <c r="H61" i="10"/>
  <c r="I61" i="10"/>
  <c r="J61" i="10"/>
  <c r="H62" i="10"/>
  <c r="I62" i="10"/>
  <c r="J62" i="10"/>
  <c r="H63" i="10"/>
  <c r="I63" i="10"/>
  <c r="J63" i="10"/>
  <c r="H64" i="10"/>
  <c r="I64" i="10"/>
  <c r="J64" i="10"/>
  <c r="H65" i="10"/>
  <c r="I65" i="10"/>
  <c r="J65" i="10"/>
  <c r="H66" i="10"/>
  <c r="I66" i="10"/>
  <c r="J66" i="10"/>
  <c r="H67" i="10"/>
  <c r="I67" i="10"/>
  <c r="J67" i="10"/>
  <c r="H68" i="10"/>
  <c r="I68" i="10"/>
  <c r="J68" i="10"/>
  <c r="H69" i="10"/>
  <c r="I69" i="10"/>
  <c r="J69" i="10"/>
  <c r="H70" i="10"/>
  <c r="I70" i="10"/>
  <c r="J70" i="10"/>
  <c r="H71" i="10"/>
  <c r="I71" i="10"/>
  <c r="J71" i="10"/>
  <c r="H72" i="10"/>
  <c r="I72" i="10"/>
  <c r="J72" i="10"/>
  <c r="H73" i="10"/>
  <c r="I73" i="10"/>
  <c r="J73" i="10"/>
  <c r="H74" i="10"/>
  <c r="I74" i="10"/>
  <c r="J74" i="10"/>
  <c r="H75" i="10"/>
  <c r="I75" i="10"/>
  <c r="J75" i="10"/>
  <c r="I6" i="10"/>
  <c r="J6" i="10"/>
  <c r="H6" i="10"/>
  <c r="E7" i="10"/>
  <c r="F7" i="10"/>
  <c r="G7" i="10"/>
  <c r="E8" i="10"/>
  <c r="F8" i="10"/>
  <c r="G8" i="10"/>
  <c r="E9" i="10"/>
  <c r="F9" i="10"/>
  <c r="G9" i="10"/>
  <c r="E10" i="10"/>
  <c r="F10" i="10"/>
  <c r="G10" i="10"/>
  <c r="E11" i="10"/>
  <c r="F11" i="10"/>
  <c r="G11" i="10"/>
  <c r="E12" i="10"/>
  <c r="F12" i="10"/>
  <c r="G12" i="10"/>
  <c r="E13" i="10"/>
  <c r="F13" i="10"/>
  <c r="G13" i="10"/>
  <c r="E14" i="10"/>
  <c r="F14" i="10"/>
  <c r="G14" i="10"/>
  <c r="E15" i="10"/>
  <c r="F15" i="10"/>
  <c r="G15" i="10"/>
  <c r="E16" i="10"/>
  <c r="F16" i="10"/>
  <c r="G16" i="10"/>
  <c r="E17" i="10"/>
  <c r="F17" i="10"/>
  <c r="G17" i="10"/>
  <c r="E18" i="10"/>
  <c r="F18" i="10"/>
  <c r="G18" i="10"/>
  <c r="E19" i="10"/>
  <c r="F19" i="10"/>
  <c r="G19" i="10"/>
  <c r="E20" i="10"/>
  <c r="F20" i="10"/>
  <c r="G20" i="10"/>
  <c r="E21" i="10"/>
  <c r="F21" i="10"/>
  <c r="G21" i="10"/>
  <c r="E22" i="10"/>
  <c r="F22" i="10"/>
  <c r="G22" i="10"/>
  <c r="E23" i="10"/>
  <c r="F23" i="10"/>
  <c r="G23" i="10"/>
  <c r="E24" i="10"/>
  <c r="F24" i="10"/>
  <c r="G24" i="10"/>
  <c r="E25" i="10"/>
  <c r="F25" i="10"/>
  <c r="G25" i="10"/>
  <c r="E26" i="10"/>
  <c r="F26" i="10"/>
  <c r="G26" i="10"/>
  <c r="E27" i="10"/>
  <c r="F27" i="10"/>
  <c r="G27" i="10"/>
  <c r="E28" i="10"/>
  <c r="F28" i="10"/>
  <c r="G28" i="10"/>
  <c r="E29" i="10"/>
  <c r="F29" i="10"/>
  <c r="G29" i="10"/>
  <c r="E30" i="10"/>
  <c r="F30" i="10"/>
  <c r="G30" i="10"/>
  <c r="E31" i="10"/>
  <c r="F31" i="10"/>
  <c r="G31" i="10"/>
  <c r="E32" i="10"/>
  <c r="F32" i="10"/>
  <c r="G32" i="10"/>
  <c r="E33" i="10"/>
  <c r="F33" i="10"/>
  <c r="G33" i="10"/>
  <c r="E34" i="10"/>
  <c r="F34" i="10"/>
  <c r="G34" i="10"/>
  <c r="E35" i="10"/>
  <c r="F35" i="10"/>
  <c r="G35" i="10"/>
  <c r="E36" i="10"/>
  <c r="F36" i="10"/>
  <c r="G36" i="10"/>
  <c r="E37" i="10"/>
  <c r="F37" i="10"/>
  <c r="G37" i="10"/>
  <c r="E38" i="10"/>
  <c r="F38" i="10"/>
  <c r="G38" i="10"/>
  <c r="E39" i="10"/>
  <c r="F39" i="10"/>
  <c r="G39" i="10"/>
  <c r="E40" i="10"/>
  <c r="F40" i="10"/>
  <c r="G40" i="10"/>
  <c r="E41" i="10"/>
  <c r="F41" i="10"/>
  <c r="G41" i="10"/>
  <c r="E42" i="10"/>
  <c r="F42" i="10"/>
  <c r="G42" i="10"/>
  <c r="E43" i="10"/>
  <c r="F43" i="10"/>
  <c r="G43" i="10"/>
  <c r="E44" i="10"/>
  <c r="F44" i="10"/>
  <c r="G44" i="10"/>
  <c r="E45" i="10"/>
  <c r="F45" i="10"/>
  <c r="G45" i="10"/>
  <c r="E46" i="10"/>
  <c r="F46" i="10"/>
  <c r="G46" i="10"/>
  <c r="E47" i="10"/>
  <c r="F47" i="10"/>
  <c r="G47" i="10"/>
  <c r="E48" i="10"/>
  <c r="F48" i="10"/>
  <c r="G48" i="10"/>
  <c r="E49" i="10"/>
  <c r="F49" i="10"/>
  <c r="G49" i="10"/>
  <c r="E50" i="10"/>
  <c r="F50" i="10"/>
  <c r="G50" i="10"/>
  <c r="E51" i="10"/>
  <c r="F51" i="10"/>
  <c r="G51" i="10"/>
  <c r="E52" i="10"/>
  <c r="F52" i="10"/>
  <c r="G52" i="10"/>
  <c r="E53" i="10"/>
  <c r="F53" i="10"/>
  <c r="G53" i="10"/>
  <c r="E54" i="10"/>
  <c r="F54" i="10"/>
  <c r="G54" i="10"/>
  <c r="E55" i="10"/>
  <c r="F55" i="10"/>
  <c r="G55" i="10"/>
  <c r="E56" i="10"/>
  <c r="F56" i="10"/>
  <c r="G56" i="10"/>
  <c r="E57" i="10"/>
  <c r="F57" i="10"/>
  <c r="G57" i="10"/>
  <c r="E58" i="10"/>
  <c r="F58" i="10"/>
  <c r="G58" i="10"/>
  <c r="E59" i="10"/>
  <c r="F59" i="10"/>
  <c r="G59" i="10"/>
  <c r="E60" i="10"/>
  <c r="F60" i="10"/>
  <c r="G60" i="10"/>
  <c r="E61" i="10"/>
  <c r="F61" i="10"/>
  <c r="G61" i="10"/>
  <c r="E62" i="10"/>
  <c r="F62" i="10"/>
  <c r="G62" i="10"/>
  <c r="E63" i="10"/>
  <c r="F63" i="10"/>
  <c r="G63" i="10"/>
  <c r="E64" i="10"/>
  <c r="F64" i="10"/>
  <c r="G64" i="10"/>
  <c r="E65" i="10"/>
  <c r="F65" i="10"/>
  <c r="G65" i="10"/>
  <c r="E66" i="10"/>
  <c r="F66" i="10"/>
  <c r="G66" i="10"/>
  <c r="E67" i="10"/>
  <c r="F67" i="10"/>
  <c r="G67" i="10"/>
  <c r="E68" i="10"/>
  <c r="F68" i="10"/>
  <c r="G68" i="10"/>
  <c r="E69" i="10"/>
  <c r="F69" i="10"/>
  <c r="G69" i="10"/>
  <c r="E70" i="10"/>
  <c r="F70" i="10"/>
  <c r="G70" i="10"/>
  <c r="E71" i="10"/>
  <c r="F71" i="10"/>
  <c r="G71" i="10"/>
  <c r="E72" i="10"/>
  <c r="F72" i="10"/>
  <c r="G72" i="10"/>
  <c r="E73" i="10"/>
  <c r="F73" i="10"/>
  <c r="G73" i="10"/>
  <c r="E74" i="10"/>
  <c r="F74" i="10"/>
  <c r="G74" i="10"/>
  <c r="E75" i="10"/>
  <c r="F75" i="10"/>
  <c r="G75" i="10"/>
  <c r="E76" i="10"/>
  <c r="G6" i="10"/>
  <c r="F6" i="10"/>
  <c r="E6" i="10"/>
  <c r="C4" i="7" a="1"/>
  <c r="C4" i="7" s="1"/>
  <c r="D4" i="7" s="1" a="1"/>
  <c r="D4" i="7" s="1"/>
  <c r="H4" i="7" s="1" a="1"/>
  <c r="H4" i="7" s="1"/>
  <c r="C9" i="5"/>
  <c r="B9" i="5"/>
  <c r="E6" i="5"/>
  <c r="F2" i="10"/>
  <c r="G2" i="10"/>
  <c r="H2" i="10"/>
  <c r="I2" i="10"/>
  <c r="J2" i="10"/>
  <c r="E2" i="10"/>
  <c r="F12" i="3" l="1"/>
  <c r="B10" i="5"/>
  <c r="B11" i="5" l="1"/>
  <c r="C10" i="5"/>
  <c r="B12" i="5" l="1"/>
  <c r="C11" i="5"/>
  <c r="B13" i="5" l="1"/>
  <c r="C12" i="5"/>
  <c r="B14" i="5" l="1"/>
  <c r="C13" i="5"/>
  <c r="B15" i="5" l="1"/>
  <c r="C14" i="5"/>
  <c r="B16" i="5" l="1"/>
  <c r="C15" i="5"/>
  <c r="B17" i="5" l="1"/>
  <c r="C16" i="5"/>
  <c r="B18" i="5" l="1"/>
  <c r="C17" i="5"/>
  <c r="B19" i="5" l="1"/>
  <c r="C18" i="5"/>
  <c r="B20" i="5" l="1"/>
  <c r="C19" i="5"/>
  <c r="B21" i="5" l="1"/>
  <c r="C20" i="5"/>
  <c r="B22" i="5" l="1"/>
  <c r="C21" i="5"/>
  <c r="B23" i="5" l="1"/>
  <c r="C22" i="5"/>
  <c r="B24" i="5" l="1"/>
  <c r="C23" i="5"/>
  <c r="B25" i="5" l="1"/>
  <c r="C24" i="5"/>
  <c r="B26" i="5" l="1"/>
  <c r="C25" i="5"/>
  <c r="B27" i="5" l="1"/>
  <c r="C26" i="5"/>
  <c r="B28" i="5" l="1"/>
  <c r="C27" i="5"/>
  <c r="B29" i="5" l="1"/>
  <c r="C29" i="5" s="1"/>
  <c r="C28" i="5"/>
  <c r="D9" i="5" a="1"/>
  <c r="D9" i="5" s="1"/>
  <c r="J6" i="5" s="1"/>
  <c r="H6" i="5" l="1"/>
  <c r="I6" i="5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<sst xmlns="http://schemas.openxmlformats.org/spreadsheetml/2006/main" count="190" uniqueCount="185">
  <si>
    <t>Kaupade hinnakiri</t>
  </si>
  <si>
    <t>Artikkel</t>
  </si>
  <si>
    <t>Nimetus</t>
  </si>
  <si>
    <t>Hind käibemaksuga</t>
  </si>
  <si>
    <t>AP&amp;KO Pasteet (maks+liha) 250g</t>
  </si>
  <si>
    <t>AP&amp;KO Pasteet kanaliha 250g</t>
  </si>
  <si>
    <t>AP&amp;KO Pasteet kanamaksa 250g</t>
  </si>
  <si>
    <t>AP&amp;KO Pasteet maksa 250g</t>
  </si>
  <si>
    <t>AP&amp;KO Pasteet veiseliha 250g</t>
  </si>
  <si>
    <t>AROMA margariin 400g</t>
  </si>
  <si>
    <t>BELETTE määrdejuust küüslauguga 250g</t>
  </si>
  <si>
    <t>BELETTE määrdejuust naturaalne 250g</t>
  </si>
  <si>
    <t>BELETTE määrdejuust paprika-ürdi 250g</t>
  </si>
  <si>
    <t>BORDS EVE margariin 250g</t>
  </si>
  <si>
    <t>Bosto riis 1kg 8*125g</t>
  </si>
  <si>
    <t>Bosto riis 500g 4*125</t>
  </si>
  <si>
    <t>Bosto riis Mediterrano 2*250g</t>
  </si>
  <si>
    <t>Bosto riis pruun 4*125g</t>
  </si>
  <si>
    <t>BV Aeduba Veski Mati 1kg</t>
  </si>
  <si>
    <t>BV Hernes 500g</t>
  </si>
  <si>
    <t>BV Hernes lihvimata 1kg</t>
  </si>
  <si>
    <t>BV Hirss Veski Mati 1kg</t>
  </si>
  <si>
    <t>BV Kiirkaerahelbed 400g</t>
  </si>
  <si>
    <t>BV Makar. Keerdmakaron 500g</t>
  </si>
  <si>
    <t>BV Makar. Sarveke 500g</t>
  </si>
  <si>
    <t>BV Makar. Spaghetti 500g</t>
  </si>
  <si>
    <t>BV Makar. Spiraalid 500g</t>
  </si>
  <si>
    <t>BV Makar. Vermicelli 500g</t>
  </si>
  <si>
    <t>BV Puder 4-vilja 500g</t>
  </si>
  <si>
    <t>CERBONA 500g Keerdmak.</t>
  </si>
  <si>
    <t>CERBONA 500g Makaron</t>
  </si>
  <si>
    <t>CERBONA 500g Salatimak.</t>
  </si>
  <si>
    <t>CremeB kreveti 170g</t>
  </si>
  <si>
    <t>CremeB küüslaugu 100g</t>
  </si>
  <si>
    <t>CremeB küüslaugu 170g</t>
  </si>
  <si>
    <t>CremeB murulaugu 170g</t>
  </si>
  <si>
    <t>CremeB murulaugu 250g</t>
  </si>
  <si>
    <t>CremeB naturell 250g</t>
  </si>
  <si>
    <t>DELMA margariin 250g karbis</t>
  </si>
  <si>
    <t>DELMA margariin 250g paberis</t>
  </si>
  <si>
    <t>DELMA margariin 500g</t>
  </si>
  <si>
    <t>EHRMANNJogurt Extra metsm/aprik.125g</t>
  </si>
  <si>
    <t>EHRMANNJogurt Extra must/virsik 125g</t>
  </si>
  <si>
    <t>EHRMANNJogurt Extra õ-pirni/maasika</t>
  </si>
  <si>
    <t>Fariinisuhkur pruun Apetit 500g</t>
  </si>
  <si>
    <t>Fruktoossuhkur 500 g</t>
  </si>
  <si>
    <t>HUSHALLS EVE küpsetusmargariin 1kg</t>
  </si>
  <si>
    <t>Juustuviiliud Chester 150g</t>
  </si>
  <si>
    <t>Juustuviilud Emmentaler 150g</t>
  </si>
  <si>
    <t>Juustuviilud Sandwich 150g</t>
  </si>
  <si>
    <t>Juustuviilud Toast 150g</t>
  </si>
  <si>
    <t>Kohvikoor 12%  10*10g</t>
  </si>
  <si>
    <t>Kond.piim kakaoga 400g Läti</t>
  </si>
  <si>
    <t>Kond.piim kohviga 400g Läti</t>
  </si>
  <si>
    <t>Kooreasendaja CARMEN 100g</t>
  </si>
  <si>
    <t>Kooreasendaja CEBE 250g</t>
  </si>
  <si>
    <t>LESIEUR Taimeõli 1l</t>
  </si>
  <si>
    <t>Mega Taimeõli 1l</t>
  </si>
  <si>
    <t>MIKAADO Tuhksuhkur kollane 100g</t>
  </si>
  <si>
    <t>MIKAADO Tuhksuhkur oranz 100g</t>
  </si>
  <si>
    <t>MIKAADO Tuhksuhkur roheline 100g</t>
  </si>
  <si>
    <t>NORDIC Kaerahelv.kliidega 600g</t>
  </si>
  <si>
    <t>NORDIC Kartulipuder 210g</t>
  </si>
  <si>
    <t>NORDIC Laste 4-viljapuder 2*80g</t>
  </si>
  <si>
    <t>NORDIC Laste kaerapuder 2*80g</t>
  </si>
  <si>
    <t>NORDIC Laste Kibuvitsa/meepuder 2*80g</t>
  </si>
  <si>
    <t>NORDIC Laste metsamarjapuder 2*80g</t>
  </si>
  <si>
    <t>NORDIC Manna 1kg</t>
  </si>
  <si>
    <t>NORDIC Nisuhelbed 700 g</t>
  </si>
  <si>
    <t>NORDIC Puder 4-vilja 700g</t>
  </si>
  <si>
    <t>NORDIC Riisihelbed 800 g</t>
  </si>
  <si>
    <t>NORDIC Rukkihelbed 700g</t>
  </si>
  <si>
    <t>OLIVIA rapsiõli 1l</t>
  </si>
  <si>
    <t>PASTA ZARA keerd nr.61</t>
  </si>
  <si>
    <t>PASTA ZARA lipsud</t>
  </si>
  <si>
    <t>PASTA ZARA sarv nr.27</t>
  </si>
  <si>
    <t>PASTA ZARA spiraal nr.57</t>
  </si>
  <si>
    <t>Raesuhkur 250g APETIT</t>
  </si>
  <si>
    <t>RAMA margariin 400g</t>
  </si>
  <si>
    <t>RISSO Oliiviõli Extra Virgin 0,5l</t>
  </si>
  <si>
    <t>RISSO päevalilleõli 1l</t>
  </si>
  <si>
    <t>RISSO sojaõli 1l</t>
  </si>
  <si>
    <t>RISSO taimeõli 1l</t>
  </si>
  <si>
    <t>RISSO toiduõli 1l</t>
  </si>
  <si>
    <t>RUNDA BORDS margariin 400g</t>
  </si>
  <si>
    <t>SAMARIN apelsini 18tk</t>
  </si>
  <si>
    <t>SAMARIN looduslik 18tk</t>
  </si>
  <si>
    <t>Soome suhkur 1kg</t>
  </si>
  <si>
    <t>Suhkruasendaja  Huxol vedel 200g</t>
  </si>
  <si>
    <t>Suhkruasendaja CANDEREL (100 tabl)</t>
  </si>
  <si>
    <t>Sul.juust Merevaik paprikaga 100g</t>
  </si>
  <si>
    <t>Sul.juust Merevaik salaami 200gr</t>
  </si>
  <si>
    <t>Sul.juust Merevaik salaamiga 100g</t>
  </si>
  <si>
    <t>Sul.juust Merevaik shampinjonidega 100g</t>
  </si>
  <si>
    <t>Sul.juust Merevaik singiga 100g</t>
  </si>
  <si>
    <t>Sul.juust Merevaik tilliga 100g</t>
  </si>
  <si>
    <t>Sul.juust MIX 200 g</t>
  </si>
  <si>
    <t>TORINO sarveke 400 g</t>
  </si>
  <si>
    <t>TORINO spiraal  400 g</t>
  </si>
  <si>
    <t>Tükisuhkur tume Apetit 500g</t>
  </si>
  <si>
    <t>UNCLE BEN`S 10min k.riis 250g</t>
  </si>
  <si>
    <t>UNCLE BEN`S 20min pik.riis 500</t>
  </si>
  <si>
    <t>VALDO riis Basmati 0,5kg</t>
  </si>
  <si>
    <t>VALDO riis Ekstra 0,5kg</t>
  </si>
  <si>
    <t>VILLA ITALIA Makar. Cavatappi 50</t>
  </si>
  <si>
    <t>VILLA ITALIA Makar. Ditali 500g</t>
  </si>
  <si>
    <t>VILLA ITALIA Makar. Farfalle 500 LIPS</t>
  </si>
  <si>
    <t>VILLA ITALIA Makar. Fusilli</t>
  </si>
  <si>
    <t>VILLA ITALIA Makar. Gnocchi 500g</t>
  </si>
  <si>
    <t>VILLA ITALIA Makar. Lasagne laast</t>
  </si>
  <si>
    <t>VILLA ITALIA Makar. Lumachine sar</t>
  </si>
  <si>
    <t>VILLA ITALIA Makar. Penne ziti rigate</t>
  </si>
  <si>
    <t>VILLA ITALIA Makar. Semi di cicoria</t>
  </si>
  <si>
    <t>VILLA ITALIA Makar. Spaghetti 500</t>
  </si>
  <si>
    <t>VILMA Tuhksuhkur 300g</t>
  </si>
  <si>
    <t>VOIMIX margariin 400g</t>
  </si>
  <si>
    <t>VONK Juustuviilud Creamy 150 g</t>
  </si>
  <si>
    <t>VONK Juustuviilud Dutch 150 g</t>
  </si>
  <si>
    <t>VONK Juustuviilud Mild 150g</t>
  </si>
  <si>
    <t>VONK Juustuviilud natural 150g</t>
  </si>
  <si>
    <t>Funktsioonide tabuleerimine ja graafikud. Variant 1</t>
  </si>
  <si>
    <t>algus</t>
  </si>
  <si>
    <t>lõpp</t>
  </si>
  <si>
    <t>jaotisi</t>
  </si>
  <si>
    <t>samm</t>
  </si>
  <si>
    <t>p</t>
  </si>
  <si>
    <r>
      <t>y</t>
    </r>
    <r>
      <rPr>
        <b/>
        <vertAlign val="subscript"/>
        <sz val="12"/>
        <rFont val="Arial"/>
        <family val="2"/>
      </rPr>
      <t>min</t>
    </r>
  </si>
  <si>
    <r>
      <t>y</t>
    </r>
    <r>
      <rPr>
        <b/>
        <vertAlign val="subscript"/>
        <sz val="12"/>
        <rFont val="Arial"/>
        <family val="2"/>
      </rPr>
      <t>max</t>
    </r>
  </si>
  <si>
    <r>
      <t>z</t>
    </r>
    <r>
      <rPr>
        <b/>
        <vertAlign val="subscript"/>
        <sz val="12"/>
        <rFont val="Arial"/>
        <family val="2"/>
      </rPr>
      <t>kesk</t>
    </r>
  </si>
  <si>
    <t>x</t>
  </si>
  <si>
    <t>y</t>
  </si>
  <si>
    <t>z</t>
  </si>
  <si>
    <t>Aasta</t>
  </si>
  <si>
    <t>Rahvaarv</t>
  </si>
  <si>
    <t>Mehed</t>
  </si>
  <si>
    <t>Naised</t>
  </si>
  <si>
    <t>Kaubaartikkel</t>
  </si>
  <si>
    <t>Kauba nimetus</t>
  </si>
  <si>
    <t>Kogus</t>
  </si>
  <si>
    <t>Hind</t>
  </si>
  <si>
    <t>Maksumus</t>
  </si>
  <si>
    <t>Nimi</t>
  </si>
  <si>
    <t>Sünniaeg</t>
  </si>
  <si>
    <t>Matvei Igonen</t>
  </si>
  <si>
    <t>Sergei Lepmets</t>
  </si>
  <si>
    <t>Mihkel Aksalu</t>
  </si>
  <si>
    <t>Karol Mets</t>
  </si>
  <si>
    <t>Joonas Tamm</t>
  </si>
  <si>
    <t>Madis Vihmann</t>
  </si>
  <si>
    <t>Ragnar Klavan</t>
  </si>
  <si>
    <t>Taijo Teniste</t>
  </si>
  <si>
    <t>Gert Kams</t>
  </si>
  <si>
    <t>Märten Kuusk</t>
  </si>
  <si>
    <t>Artur Pikk</t>
  </si>
  <si>
    <t>Ken Kallaste</t>
  </si>
  <si>
    <t>Aleksandr Dmitrijev</t>
  </si>
  <si>
    <t>Konstantin Vassiljev</t>
  </si>
  <si>
    <t>Vladislav Kreida</t>
  </si>
  <si>
    <t>Mattias Käit</t>
  </si>
  <si>
    <t>Mihkel Ainsalu</t>
  </si>
  <si>
    <t>Vlasiy Sinyavskiy</t>
  </si>
  <si>
    <t>Frank Liivak</t>
  </si>
  <si>
    <t>Henrik Ojamaa</t>
  </si>
  <si>
    <t>Erik Sorga</t>
  </si>
  <si>
    <t>Sergei Zenjov</t>
  </si>
  <si>
    <t>Rauno Sappinen</t>
  </si>
  <si>
    <t xml:space="preserve">Eesti jalgpallimeeskonna koosseis  </t>
  </si>
  <si>
    <t>Vanus</t>
  </si>
  <si>
    <t>Vanusegrupp</t>
  </si>
  <si>
    <t>20 ja nooremad</t>
  </si>
  <si>
    <t>21-25</t>
  </si>
  <si>
    <t>26-30</t>
  </si>
  <si>
    <t>üle 30</t>
  </si>
  <si>
    <t>Algused</t>
  </si>
  <si>
    <t>V_grupp</t>
  </si>
  <si>
    <t>Mitu</t>
  </si>
  <si>
    <t>Absoluutne alusjuurdekasv</t>
  </si>
  <si>
    <t>Rahvaarv jk</t>
  </si>
  <si>
    <t>Mehed jk</t>
  </si>
  <si>
    <t>Naised jk</t>
  </si>
  <si>
    <t>Rahvaarv jkt</t>
  </si>
  <si>
    <t>Aheljuurdekasvutempo</t>
  </si>
  <si>
    <t>Mehed jkt</t>
  </si>
  <si>
    <t>Naised jkt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</si>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</sst>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0.0000"/>
  </numFmts>
  <fonts count="17" x14ac:knownFonts="1">
    <font>
      <sz val="11"/>
      <color theme="1"/>
      <name val="Calibri"/>
      <family val="2"/>
      <charset val="186"/>
      <scheme val="minor"/>
    </font>
    <font>
      <sz val="10"/>
      <name val="Arial"/>
      <family val="2"/>
      <charset val="204"/>
    </font>
    <font>
      <sz val="14"/>
      <color indexed="12"/>
      <name val="Arial"/>
      <family val="2"/>
      <charset val="204"/>
    </font>
    <font>
      <sz val="12"/>
      <name val="Arial"/>
      <family val="2"/>
      <charset val="204"/>
    </font>
    <font>
      <sz val="14"/>
      <color theme="1"/>
      <name val="Calibri"/>
      <family val="2"/>
      <charset val="186"/>
      <scheme val="minor"/>
    </font>
    <font>
      <sz val="11"/>
      <color rgb="FF000000"/>
      <name val="Calibri"/>
      <family val="2"/>
      <charset val="186"/>
      <scheme val="minor"/>
    </font>
    <font>
      <sz val="12"/>
      <name val="Arial"/>
      <family val="2"/>
      <charset val="186"/>
    </font>
    <font>
      <b/>
      <sz val="14"/>
      <name val="Arial"/>
      <family val="2"/>
      <charset val="186"/>
    </font>
    <font>
      <b/>
      <sz val="16"/>
      <color indexed="12"/>
      <name val="Arial"/>
      <family val="2"/>
    </font>
    <font>
      <b/>
      <sz val="12"/>
      <name val="Arial"/>
      <family val="2"/>
    </font>
    <font>
      <b/>
      <vertAlign val="subscript"/>
      <sz val="12"/>
      <name val="Arial"/>
      <family val="2"/>
    </font>
    <font>
      <b/>
      <sz val="11"/>
      <color theme="1"/>
      <name val="Calibri"/>
      <family val="2"/>
      <charset val="186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  <charset val="186"/>
      <scheme val="minor"/>
    </font>
    <font>
      <sz val="11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6" fillId="0" borderId="0"/>
    <xf numFmtId="9" fontId="13" fillId="0" borderId="0" applyFont="0" applyFill="0" applyBorder="0" applyAlignment="0" applyProtection="0"/>
  </cellStyleXfs>
  <cellXfs count="42">
    <xf numFmtId="0" fontId="0" fillId="0" borderId="0" xfId="0"/>
    <xf numFmtId="0" fontId="2" fillId="0" borderId="0" xfId="1" applyFont="1"/>
    <xf numFmtId="0" fontId="3" fillId="0" borderId="0" xfId="1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164" fontId="3" fillId="0" borderId="0" xfId="1" applyNumberFormat="1" applyFont="1"/>
    <xf numFmtId="0" fontId="7" fillId="0" borderId="0" xfId="2" applyFont="1"/>
    <xf numFmtId="0" fontId="8" fillId="0" borderId="0" xfId="2" applyFont="1"/>
    <xf numFmtId="0" fontId="6" fillId="0" borderId="0" xfId="2"/>
    <xf numFmtId="0" fontId="9" fillId="3" borderId="2" xfId="2" applyFont="1" applyFill="1" applyBorder="1" applyAlignment="1">
      <alignment horizontal="center"/>
    </xf>
    <xf numFmtId="0" fontId="6" fillId="0" borderId="2" xfId="2" applyBorder="1" applyAlignment="1">
      <alignment horizontal="center"/>
    </xf>
    <xf numFmtId="0" fontId="6" fillId="0" borderId="2" xfId="2" applyBorder="1"/>
    <xf numFmtId="0" fontId="11" fillId="0" borderId="0" xfId="0" applyFont="1"/>
    <xf numFmtId="3" fontId="0" fillId="0" borderId="0" xfId="0" applyNumberFormat="1"/>
    <xf numFmtId="3" fontId="0" fillId="0" borderId="0" xfId="0" applyNumberFormat="1" applyAlignment="1">
      <alignment horizontal="right"/>
    </xf>
    <xf numFmtId="0" fontId="12" fillId="0" borderId="0" xfId="0" applyFont="1"/>
    <xf numFmtId="165" fontId="6" fillId="0" borderId="2" xfId="2" applyNumberFormat="1" applyBorder="1"/>
    <xf numFmtId="0" fontId="15" fillId="0" borderId="0" xfId="0" applyFont="1"/>
    <xf numFmtId="0" fontId="0" fillId="0" borderId="2" xfId="0" applyBorder="1"/>
    <xf numFmtId="0" fontId="14" fillId="0" borderId="2" xfId="0" applyFont="1" applyBorder="1"/>
    <xf numFmtId="0" fontId="0" fillId="4" borderId="2" xfId="0" applyFill="1" applyBorder="1"/>
    <xf numFmtId="0" fontId="0" fillId="5" borderId="2" xfId="0" applyFill="1" applyBorder="1"/>
    <xf numFmtId="14" fontId="14" fillId="0" borderId="2" xfId="0" applyNumberFormat="1" applyFont="1" applyBorder="1"/>
    <xf numFmtId="0" fontId="16" fillId="0" borderId="0" xfId="0" applyFont="1" applyAlignment="1">
      <alignment horizontal="center"/>
    </xf>
    <xf numFmtId="10" fontId="0" fillId="0" borderId="0" xfId="3" applyNumberFormat="1" applyFont="1"/>
    <xf numFmtId="0" fontId="11" fillId="4" borderId="0" xfId="0" applyFont="1" applyFill="1"/>
    <xf numFmtId="2" fontId="0" fillId="0" borderId="2" xfId="0" applyNumberFormat="1" applyBorder="1"/>
    <xf numFmtId="0" fontId="0" fillId="4" borderId="3" xfId="0" applyFill="1" applyBorder="1"/>
    <xf numFmtId="2" fontId="0" fillId="0" borderId="4" xfId="0" applyNumberFormat="1" applyBorder="1"/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4" borderId="8" xfId="0" applyFill="1" applyBorder="1"/>
    <xf numFmtId="0" fontId="0" fillId="0" borderId="9" xfId="0" applyBorder="1"/>
    <xf numFmtId="0" fontId="0" fillId="4" borderId="9" xfId="0" applyFill="1" applyBorder="1"/>
    <xf numFmtId="2" fontId="0" fillId="0" borderId="9" xfId="0" applyNumberFormat="1" applyBorder="1"/>
    <xf numFmtId="2" fontId="0" fillId="0" borderId="10" xfId="0" applyNumberFormat="1" applyBorder="1"/>
    <xf numFmtId="0" fontId="0" fillId="0" borderId="9" xfId="0" applyNumberFormat="1" applyBorder="1"/>
    <xf numFmtId="0" fontId="0" fillId="6" borderId="8" xfId="0" applyFill="1" applyBorder="1"/>
    <xf numFmtId="0" fontId="0" fillId="6" borderId="9" xfId="0" applyFill="1" applyBorder="1"/>
    <xf numFmtId="2" fontId="0" fillId="6" borderId="10" xfId="0" applyNumberFormat="1" applyFill="1" applyBorder="1"/>
  </cellXfs>
  <cellStyles count="4">
    <cellStyle name="Normal" xfId="0" builtinId="0"/>
    <cellStyle name="Normal 2" xfId="2" xr:uid="{00000000-0005-0000-0000-000001000000}"/>
    <cellStyle name="Normal_kaks_hinnakirja" xfId="1" xr:uid="{00000000-0005-0000-0000-000002000000}"/>
    <cellStyle name="Per cent" xfId="3" builtinId="5"/>
  </cellStyles>
  <dxfs count="15">
    <dxf>
      <numFmt numFmtId="2" formatCode="0.00"/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/>
        <top style="thin">
          <color indexed="64"/>
        </top>
        <bottom/>
      </border>
    </dxf>
    <dxf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ill>
        <patternFill patternType="solid">
          <fgColor indexed="64"/>
          <bgColor theme="8" tint="0.59999389629810485"/>
        </patternFill>
      </fill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ill>
        <patternFill>
          <fgColor indexed="64"/>
          <bgColor theme="8" tint="0.59999389629810485"/>
        </patternFill>
      </fill>
    </dxf>
    <dxf>
      <numFmt numFmtId="2" formatCode="0.0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2" formatCode="0.0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rgb="FFFFFF00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rgb="FFFFFF00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8" tint="0.59999389629810485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XY</a:t>
            </a:r>
            <a:r>
              <a:rPr lang="en-GB" baseline="0"/>
              <a:t>-diagramm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Fun_tab1_N!$C$8</c:f>
              <c:strCache>
                <c:ptCount val="1"/>
                <c:pt idx="0">
                  <c:v>y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Fun_tab1_N!$B$9:$B$29</c:f>
              <c:numCache>
                <c:formatCode>General</c:formatCode>
                <c:ptCount val="21"/>
                <c:pt idx="0">
                  <c:v>-1000</c:v>
                </c:pt>
                <c:pt idx="1">
                  <c:v>-900</c:v>
                </c:pt>
                <c:pt idx="2">
                  <c:v>-800</c:v>
                </c:pt>
                <c:pt idx="3">
                  <c:v>-700</c:v>
                </c:pt>
                <c:pt idx="4">
                  <c:v>-600</c:v>
                </c:pt>
                <c:pt idx="5">
                  <c:v>-500</c:v>
                </c:pt>
                <c:pt idx="6">
                  <c:v>-400</c:v>
                </c:pt>
                <c:pt idx="7">
                  <c:v>-300</c:v>
                </c:pt>
                <c:pt idx="8">
                  <c:v>-200</c:v>
                </c:pt>
                <c:pt idx="9">
                  <c:v>-100</c:v>
                </c:pt>
                <c:pt idx="10">
                  <c:v>0</c:v>
                </c:pt>
                <c:pt idx="11">
                  <c:v>100</c:v>
                </c:pt>
                <c:pt idx="12">
                  <c:v>200</c:v>
                </c:pt>
                <c:pt idx="13">
                  <c:v>300</c:v>
                </c:pt>
                <c:pt idx="14">
                  <c:v>400</c:v>
                </c:pt>
                <c:pt idx="15">
                  <c:v>500</c:v>
                </c:pt>
                <c:pt idx="16">
                  <c:v>600</c:v>
                </c:pt>
                <c:pt idx="17">
                  <c:v>700</c:v>
                </c:pt>
                <c:pt idx="18">
                  <c:v>800</c:v>
                </c:pt>
                <c:pt idx="19">
                  <c:v>900</c:v>
                </c:pt>
                <c:pt idx="20">
                  <c:v>1000</c:v>
                </c:pt>
              </c:numCache>
            </c:numRef>
          </c:xVal>
          <c:yVal>
            <c:numRef>
              <c:f>Fun_tab1_N!$C$9:$C$29</c:f>
              <c:numCache>
                <c:formatCode>0.0000</c:formatCode>
                <c:ptCount val="21"/>
                <c:pt idx="0">
                  <c:v>-2.2683279714256339</c:v>
                </c:pt>
                <c:pt idx="1">
                  <c:v>-1.0414988739981974</c:v>
                </c:pt>
                <c:pt idx="2">
                  <c:v>5.587874512647896E-2</c:v>
                </c:pt>
                <c:pt idx="3">
                  <c:v>0.45661309734201755</c:v>
                </c:pt>
                <c:pt idx="4">
                  <c:v>5.8999504275079988E-2</c:v>
                </c:pt>
                <c:pt idx="5">
                  <c:v>-0.72176741632093278</c:v>
                </c:pt>
                <c:pt idx="6">
                  <c:v>-1.2156667513090529</c:v>
                </c:pt>
                <c:pt idx="7">
                  <c:v>-0.91490876674782318</c:v>
                </c:pt>
                <c:pt idx="8">
                  <c:v>0.20586636426656113</c:v>
                </c:pt>
                <c:pt idx="9">
                  <c:v>1.659882083471915</c:v>
                </c:pt>
                <c:pt idx="10">
                  <c:v>2.7278922804770449</c:v>
                </c:pt>
                <c:pt idx="11">
                  <c:v>2.879922173684021</c:v>
                </c:pt>
                <c:pt idx="12">
                  <c:v>2.0861694336017202</c:v>
                </c:pt>
                <c:pt idx="13">
                  <c:v>0.83061100930209653</c:v>
                </c:pt>
                <c:pt idx="14">
                  <c:v>-0.1805661868193825</c:v>
                </c:pt>
                <c:pt idx="15">
                  <c:v>-0.4403001747654956</c:v>
                </c:pt>
                <c:pt idx="16">
                  <c:v>6.1437166117014545E-2</c:v>
                </c:pt>
                <c:pt idx="17">
                  <c:v>0.84185223389810215</c:v>
                </c:pt>
                <c:pt idx="18">
                  <c:v>1.2284115325921661</c:v>
                </c:pt>
                <c:pt idx="19">
                  <c:v>0.77760134188218366</c:v>
                </c:pt>
                <c:pt idx="20">
                  <c:v>-0.44351523477879695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D0C9-4A96-B3AA-4EC5A851D3D9}"/>
            </c:ext>
          </c:extLst>
        </c:ser>
        <c:ser>
          <c:idx val="1"/>
          <c:order val="1"/>
          <c:tx>
            <c:strRef>
              <c:f>Fun_tab1_N!$D$8</c:f>
              <c:strCache>
                <c:ptCount val="1"/>
                <c:pt idx="0">
                  <c:v>z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Fun_tab1_N!$B$9:$B$29</c:f>
              <c:numCache>
                <c:formatCode>General</c:formatCode>
                <c:ptCount val="21"/>
                <c:pt idx="0">
                  <c:v>-1000</c:v>
                </c:pt>
                <c:pt idx="1">
                  <c:v>-900</c:v>
                </c:pt>
                <c:pt idx="2">
                  <c:v>-800</c:v>
                </c:pt>
                <c:pt idx="3">
                  <c:v>-700</c:v>
                </c:pt>
                <c:pt idx="4">
                  <c:v>-600</c:v>
                </c:pt>
                <c:pt idx="5">
                  <c:v>-500</c:v>
                </c:pt>
                <c:pt idx="6">
                  <c:v>-400</c:v>
                </c:pt>
                <c:pt idx="7">
                  <c:v>-300</c:v>
                </c:pt>
                <c:pt idx="8">
                  <c:v>-200</c:v>
                </c:pt>
                <c:pt idx="9">
                  <c:v>-100</c:v>
                </c:pt>
                <c:pt idx="10">
                  <c:v>0</c:v>
                </c:pt>
                <c:pt idx="11">
                  <c:v>100</c:v>
                </c:pt>
                <c:pt idx="12">
                  <c:v>200</c:v>
                </c:pt>
                <c:pt idx="13">
                  <c:v>300</c:v>
                </c:pt>
                <c:pt idx="14">
                  <c:v>400</c:v>
                </c:pt>
                <c:pt idx="15">
                  <c:v>500</c:v>
                </c:pt>
                <c:pt idx="16">
                  <c:v>600</c:v>
                </c:pt>
                <c:pt idx="17">
                  <c:v>700</c:v>
                </c:pt>
                <c:pt idx="18">
                  <c:v>800</c:v>
                </c:pt>
                <c:pt idx="19">
                  <c:v>900</c:v>
                </c:pt>
                <c:pt idx="20">
                  <c:v>1000</c:v>
                </c:pt>
              </c:numCache>
            </c:numRef>
          </c:xVal>
          <c:yVal>
            <c:numRef>
              <c:f>Fun_tab1_N!$D$9:$D$29</c:f>
              <c:numCache>
                <c:formatCode>0.0000</c:formatCode>
                <c:ptCount val="21"/>
                <c:pt idx="0">
                  <c:v>1.1626750702740289</c:v>
                </c:pt>
                <c:pt idx="1">
                  <c:v>4.813233433893422</c:v>
                </c:pt>
                <c:pt idx="2">
                  <c:v>3.5272209415750178</c:v>
                </c:pt>
                <c:pt idx="3">
                  <c:v>-1.3763962943695112</c:v>
                </c:pt>
                <c:pt idx="4">
                  <c:v>-4.8683475626592996</c:v>
                </c:pt>
                <c:pt idx="5">
                  <c:v>-3.3672015659865044</c:v>
                </c:pt>
                <c:pt idx="6">
                  <c:v>1.58742935823347</c:v>
                </c:pt>
                <c:pt idx="7">
                  <c:v>4.9139536025377604</c:v>
                </c:pt>
                <c:pt idx="8">
                  <c:v>3.2006059031918745</c:v>
                </c:pt>
                <c:pt idx="9">
                  <c:v>-1.7953621053582651</c:v>
                </c:pt>
                <c:pt idx="10">
                  <c:v>-4.9499624830022269</c:v>
                </c:pt>
                <c:pt idx="11">
                  <c:v>1.3560773615350517</c:v>
                </c:pt>
                <c:pt idx="12">
                  <c:v>-0.18567075215616219</c:v>
                </c:pt>
                <c:pt idx="13">
                  <c:v>-1.6762921487672673</c:v>
                </c:pt>
                <c:pt idx="14">
                  <c:v>-2.7053259585432148</c:v>
                </c:pt>
                <c:pt idx="15">
                  <c:v>-2.9894151107158979</c:v>
                </c:pt>
                <c:pt idx="16">
                  <c:v>-2.4503321756013747</c:v>
                </c:pt>
                <c:pt idx="17">
                  <c:v>-1.2365202460737115</c:v>
                </c:pt>
                <c:pt idx="18">
                  <c:v>0.31778268729103021</c:v>
                </c:pt>
                <c:pt idx="19">
                  <c:v>1.7845802631484133</c:v>
                </c:pt>
                <c:pt idx="20">
                  <c:v>2.7599717927589653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0C9-4A96-B3AA-4EC5A851D3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7379199"/>
        <c:axId val="676394767"/>
      </c:scatterChart>
      <c:valAx>
        <c:axId val="79737919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6394767"/>
        <c:crosses val="autoZero"/>
        <c:crossBetween val="midCat"/>
      </c:valAx>
      <c:valAx>
        <c:axId val="67639476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7379199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Joondiagramm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lineChart>
        <c:grouping val="stacked"/>
        <c:varyColors val="0"/>
        <c:ser>
          <c:idx val="1"/>
          <c:order val="0"/>
          <c:tx>
            <c:strRef>
              <c:f>Fun_tab1_N!$C$8</c:f>
              <c:strCache>
                <c:ptCount val="1"/>
                <c:pt idx="0">
                  <c:v>y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Fun_tab1_N!$B$9:$B$29</c:f>
              <c:numCache>
                <c:formatCode>General</c:formatCode>
                <c:ptCount val="21"/>
                <c:pt idx="0">
                  <c:v>-1000</c:v>
                </c:pt>
                <c:pt idx="1">
                  <c:v>-900</c:v>
                </c:pt>
                <c:pt idx="2">
                  <c:v>-800</c:v>
                </c:pt>
                <c:pt idx="3">
                  <c:v>-700</c:v>
                </c:pt>
                <c:pt idx="4">
                  <c:v>-600</c:v>
                </c:pt>
                <c:pt idx="5">
                  <c:v>-500</c:v>
                </c:pt>
                <c:pt idx="6">
                  <c:v>-400</c:v>
                </c:pt>
                <c:pt idx="7">
                  <c:v>-300</c:v>
                </c:pt>
                <c:pt idx="8">
                  <c:v>-200</c:v>
                </c:pt>
                <c:pt idx="9">
                  <c:v>-100</c:v>
                </c:pt>
                <c:pt idx="10">
                  <c:v>0</c:v>
                </c:pt>
                <c:pt idx="11">
                  <c:v>100</c:v>
                </c:pt>
                <c:pt idx="12">
                  <c:v>200</c:v>
                </c:pt>
                <c:pt idx="13">
                  <c:v>300</c:v>
                </c:pt>
                <c:pt idx="14">
                  <c:v>400</c:v>
                </c:pt>
                <c:pt idx="15">
                  <c:v>500</c:v>
                </c:pt>
                <c:pt idx="16">
                  <c:v>600</c:v>
                </c:pt>
                <c:pt idx="17">
                  <c:v>700</c:v>
                </c:pt>
                <c:pt idx="18">
                  <c:v>800</c:v>
                </c:pt>
                <c:pt idx="19">
                  <c:v>900</c:v>
                </c:pt>
                <c:pt idx="20">
                  <c:v>1000</c:v>
                </c:pt>
              </c:numCache>
            </c:numRef>
          </c:cat>
          <c:val>
            <c:numRef>
              <c:f>Fun_tab1_N!$C$9:$C$29</c:f>
              <c:numCache>
                <c:formatCode>0.0000</c:formatCode>
                <c:ptCount val="21"/>
                <c:pt idx="0">
                  <c:v>-2.2683279714256339</c:v>
                </c:pt>
                <c:pt idx="1">
                  <c:v>-1.0414988739981974</c:v>
                </c:pt>
                <c:pt idx="2">
                  <c:v>5.587874512647896E-2</c:v>
                </c:pt>
                <c:pt idx="3">
                  <c:v>0.45661309734201755</c:v>
                </c:pt>
                <c:pt idx="4">
                  <c:v>5.8999504275079988E-2</c:v>
                </c:pt>
                <c:pt idx="5">
                  <c:v>-0.72176741632093278</c:v>
                </c:pt>
                <c:pt idx="6">
                  <c:v>-1.2156667513090529</c:v>
                </c:pt>
                <c:pt idx="7">
                  <c:v>-0.91490876674782318</c:v>
                </c:pt>
                <c:pt idx="8">
                  <c:v>0.20586636426656113</c:v>
                </c:pt>
                <c:pt idx="9">
                  <c:v>1.659882083471915</c:v>
                </c:pt>
                <c:pt idx="10">
                  <c:v>2.7278922804770449</c:v>
                </c:pt>
                <c:pt idx="11">
                  <c:v>2.879922173684021</c:v>
                </c:pt>
                <c:pt idx="12">
                  <c:v>2.0861694336017202</c:v>
                </c:pt>
                <c:pt idx="13">
                  <c:v>0.83061100930209653</c:v>
                </c:pt>
                <c:pt idx="14">
                  <c:v>-0.1805661868193825</c:v>
                </c:pt>
                <c:pt idx="15">
                  <c:v>-0.4403001747654956</c:v>
                </c:pt>
                <c:pt idx="16">
                  <c:v>6.1437166117014545E-2</c:v>
                </c:pt>
                <c:pt idx="17">
                  <c:v>0.84185223389810215</c:v>
                </c:pt>
                <c:pt idx="18">
                  <c:v>1.2284115325921661</c:v>
                </c:pt>
                <c:pt idx="19">
                  <c:v>0.77760134188218366</c:v>
                </c:pt>
                <c:pt idx="20">
                  <c:v>-0.44351523477879695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4B-4981-9D20-C0312E4CFCA9}"/>
            </c:ext>
          </c:extLst>
        </c:ser>
        <c:ser>
          <c:idx val="2"/>
          <c:order val="1"/>
          <c:tx>
            <c:strRef>
              <c:f>Fun_tab1_N!$D$8</c:f>
              <c:strCache>
                <c:ptCount val="1"/>
                <c:pt idx="0">
                  <c:v>z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Fun_tab1_N!$B$9:$B$29</c:f>
              <c:numCache>
                <c:formatCode>General</c:formatCode>
                <c:ptCount val="21"/>
                <c:pt idx="0">
                  <c:v>-1000</c:v>
                </c:pt>
                <c:pt idx="1">
                  <c:v>-900</c:v>
                </c:pt>
                <c:pt idx="2">
                  <c:v>-800</c:v>
                </c:pt>
                <c:pt idx="3">
                  <c:v>-700</c:v>
                </c:pt>
                <c:pt idx="4">
                  <c:v>-600</c:v>
                </c:pt>
                <c:pt idx="5">
                  <c:v>-500</c:v>
                </c:pt>
                <c:pt idx="6">
                  <c:v>-400</c:v>
                </c:pt>
                <c:pt idx="7">
                  <c:v>-300</c:v>
                </c:pt>
                <c:pt idx="8">
                  <c:v>-200</c:v>
                </c:pt>
                <c:pt idx="9">
                  <c:v>-100</c:v>
                </c:pt>
                <c:pt idx="10">
                  <c:v>0</c:v>
                </c:pt>
                <c:pt idx="11">
                  <c:v>100</c:v>
                </c:pt>
                <c:pt idx="12">
                  <c:v>200</c:v>
                </c:pt>
                <c:pt idx="13">
                  <c:v>300</c:v>
                </c:pt>
                <c:pt idx="14">
                  <c:v>400</c:v>
                </c:pt>
                <c:pt idx="15">
                  <c:v>500</c:v>
                </c:pt>
                <c:pt idx="16">
                  <c:v>600</c:v>
                </c:pt>
                <c:pt idx="17">
                  <c:v>700</c:v>
                </c:pt>
                <c:pt idx="18">
                  <c:v>800</c:v>
                </c:pt>
                <c:pt idx="19">
                  <c:v>900</c:v>
                </c:pt>
                <c:pt idx="20">
                  <c:v>1000</c:v>
                </c:pt>
              </c:numCache>
            </c:numRef>
          </c:cat>
          <c:val>
            <c:numRef>
              <c:f>Fun_tab1_N!$D$9:$D$29</c:f>
              <c:numCache>
                <c:formatCode>0.0000</c:formatCode>
                <c:ptCount val="21"/>
                <c:pt idx="0">
                  <c:v>1.1626750702740289</c:v>
                </c:pt>
                <c:pt idx="1">
                  <c:v>4.813233433893422</c:v>
                </c:pt>
                <c:pt idx="2">
                  <c:v>3.5272209415750178</c:v>
                </c:pt>
                <c:pt idx="3">
                  <c:v>-1.3763962943695112</c:v>
                </c:pt>
                <c:pt idx="4">
                  <c:v>-4.8683475626592996</c:v>
                </c:pt>
                <c:pt idx="5">
                  <c:v>-3.3672015659865044</c:v>
                </c:pt>
                <c:pt idx="6">
                  <c:v>1.58742935823347</c:v>
                </c:pt>
                <c:pt idx="7">
                  <c:v>4.9139536025377604</c:v>
                </c:pt>
                <c:pt idx="8">
                  <c:v>3.2006059031918745</c:v>
                </c:pt>
                <c:pt idx="9">
                  <c:v>-1.7953621053582651</c:v>
                </c:pt>
                <c:pt idx="10">
                  <c:v>-4.9499624830022269</c:v>
                </c:pt>
                <c:pt idx="11">
                  <c:v>1.3560773615350517</c:v>
                </c:pt>
                <c:pt idx="12">
                  <c:v>-0.18567075215616219</c:v>
                </c:pt>
                <c:pt idx="13">
                  <c:v>-1.6762921487672673</c:v>
                </c:pt>
                <c:pt idx="14">
                  <c:v>-2.7053259585432148</c:v>
                </c:pt>
                <c:pt idx="15">
                  <c:v>-2.9894151107158979</c:v>
                </c:pt>
                <c:pt idx="16">
                  <c:v>-2.4503321756013747</c:v>
                </c:pt>
                <c:pt idx="17">
                  <c:v>-1.2365202460737115</c:v>
                </c:pt>
                <c:pt idx="18">
                  <c:v>0.31778268729103021</c:v>
                </c:pt>
                <c:pt idx="19">
                  <c:v>1.7845802631484133</c:v>
                </c:pt>
                <c:pt idx="20">
                  <c:v>2.7599717927589653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84B-4981-9D20-C0312E4CFC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90024511"/>
        <c:axId val="574995887"/>
      </c:lineChart>
      <c:catAx>
        <c:axId val="79002451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74995887"/>
        <c:crosses val="autoZero"/>
        <c:auto val="1"/>
        <c:lblAlgn val="ctr"/>
        <c:lblOffset val="100"/>
        <c:noMultiLvlLbl val="0"/>
      </c:catAx>
      <c:valAx>
        <c:axId val="57499588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00245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 b="1"/>
              <a:t>Vanusegruppide jaotus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Meeskond!$H$3</c:f>
              <c:strCache>
                <c:ptCount val="1"/>
                <c:pt idx="0">
                  <c:v>Mitu</c:v>
                </c:pt>
              </c:strCache>
            </c:strRef>
          </c:tx>
          <c:explosion val="27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6441-4240-9EE2-85E444F2051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6441-4240-9EE2-85E444F2051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Pt>
            <c:idx val="3"/>
            <c:bubble3D val="0"/>
            <c:spPr>
              <a:solidFill>
                <a:schemeClr val="accent4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</c:dPt>
          <c:dLbls>
            <c:dLbl>
              <c:idx val="0"/>
              <c:layout>
                <c:manualLayout>
                  <c:x val="-6.7014873140857439E-2"/>
                  <c:y val="7.2555409740449106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41-4240-9EE2-85E444F2051C}"/>
                </c:ext>
              </c:extLst>
            </c:dLbl>
            <c:dLbl>
              <c:idx val="1"/>
              <c:layout>
                <c:manualLayout>
                  <c:x val="5.0964785651793423E-2"/>
                  <c:y val="7.0795785943423742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41-4240-9EE2-85E444F2051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1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Meeskond!$G$4:$G$7</c:f>
              <c:strCache>
                <c:ptCount val="4"/>
                <c:pt idx="0">
                  <c:v>20 ja nooremad</c:v>
                </c:pt>
                <c:pt idx="1">
                  <c:v>21-25</c:v>
                </c:pt>
                <c:pt idx="2">
                  <c:v>26-30</c:v>
                </c:pt>
                <c:pt idx="3">
                  <c:v>üle 30</c:v>
                </c:pt>
              </c:strCache>
            </c:strRef>
          </c:cat>
          <c:val>
            <c:numRef>
              <c:f>Meeskond!$H$4:$H$7</c:f>
              <c:numCache>
                <c:formatCode>General</c:formatCode>
                <c:ptCount val="4"/>
                <c:pt idx="0">
                  <c:v>0</c:v>
                </c:pt>
                <c:pt idx="1">
                  <c:v>2</c:v>
                </c:pt>
                <c:pt idx="2">
                  <c:v>8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1-4240-9EE2-85E444F205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Rahvaarvu juurdekasv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smoothMarker"/>
        <c:varyColors val="0"/>
        <c:ser>
          <c:idx val="0"/>
          <c:order val="0"/>
          <c:tx>
            <c:strRef>
              <c:f>Rahvaarv!$B$5</c:f>
              <c:strCache>
                <c:ptCount val="1"/>
                <c:pt idx="0">
                  <c:v>Rahvaarv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Rahvaarv!$A$6:$A$75</c:f>
              <c:numCache>
                <c:formatCode>General</c:formatCode>
                <c:ptCount val="70"/>
                <c:pt idx="0">
                  <c:v>1950</c:v>
                </c:pt>
                <c:pt idx="1">
                  <c:v>1951</c:v>
                </c:pt>
                <c:pt idx="2">
                  <c:v>1952</c:v>
                </c:pt>
                <c:pt idx="3">
                  <c:v>1953</c:v>
                </c:pt>
                <c:pt idx="4">
                  <c:v>1954</c:v>
                </c:pt>
                <c:pt idx="5">
                  <c:v>1955</c:v>
                </c:pt>
                <c:pt idx="6">
                  <c:v>1956</c:v>
                </c:pt>
                <c:pt idx="7">
                  <c:v>1957</c:v>
                </c:pt>
                <c:pt idx="8">
                  <c:v>1958</c:v>
                </c:pt>
                <c:pt idx="9">
                  <c:v>1959</c:v>
                </c:pt>
                <c:pt idx="10">
                  <c:v>1960</c:v>
                </c:pt>
                <c:pt idx="11">
                  <c:v>1961</c:v>
                </c:pt>
                <c:pt idx="12">
                  <c:v>1962</c:v>
                </c:pt>
                <c:pt idx="13">
                  <c:v>1963</c:v>
                </c:pt>
                <c:pt idx="14">
                  <c:v>1964</c:v>
                </c:pt>
                <c:pt idx="15">
                  <c:v>1965</c:v>
                </c:pt>
                <c:pt idx="16">
                  <c:v>1966</c:v>
                </c:pt>
                <c:pt idx="17">
                  <c:v>1967</c:v>
                </c:pt>
                <c:pt idx="18">
                  <c:v>1968</c:v>
                </c:pt>
                <c:pt idx="19">
                  <c:v>1969</c:v>
                </c:pt>
                <c:pt idx="20">
                  <c:v>1970</c:v>
                </c:pt>
                <c:pt idx="21">
                  <c:v>1971</c:v>
                </c:pt>
                <c:pt idx="22">
                  <c:v>1972</c:v>
                </c:pt>
                <c:pt idx="23">
                  <c:v>1973</c:v>
                </c:pt>
                <c:pt idx="24">
                  <c:v>1974</c:v>
                </c:pt>
                <c:pt idx="25">
                  <c:v>1975</c:v>
                </c:pt>
                <c:pt idx="26">
                  <c:v>1976</c:v>
                </c:pt>
                <c:pt idx="27">
                  <c:v>1977</c:v>
                </c:pt>
                <c:pt idx="28">
                  <c:v>1978</c:v>
                </c:pt>
                <c:pt idx="29">
                  <c:v>1979</c:v>
                </c:pt>
                <c:pt idx="30">
                  <c:v>1980</c:v>
                </c:pt>
                <c:pt idx="31">
                  <c:v>1981</c:v>
                </c:pt>
                <c:pt idx="32">
                  <c:v>1982</c:v>
                </c:pt>
                <c:pt idx="33">
                  <c:v>1983</c:v>
                </c:pt>
                <c:pt idx="34">
                  <c:v>1984</c:v>
                </c:pt>
                <c:pt idx="35">
                  <c:v>1985</c:v>
                </c:pt>
                <c:pt idx="36">
                  <c:v>1986</c:v>
                </c:pt>
                <c:pt idx="37">
                  <c:v>1987</c:v>
                </c:pt>
                <c:pt idx="38">
                  <c:v>1988</c:v>
                </c:pt>
                <c:pt idx="39">
                  <c:v>1989</c:v>
                </c:pt>
                <c:pt idx="40">
                  <c:v>1990</c:v>
                </c:pt>
                <c:pt idx="41">
                  <c:v>1991</c:v>
                </c:pt>
                <c:pt idx="42">
                  <c:v>1992</c:v>
                </c:pt>
                <c:pt idx="43">
                  <c:v>1993</c:v>
                </c:pt>
                <c:pt idx="44">
                  <c:v>1994</c:v>
                </c:pt>
                <c:pt idx="45">
                  <c:v>1995</c:v>
                </c:pt>
                <c:pt idx="46">
                  <c:v>1996</c:v>
                </c:pt>
                <c:pt idx="47">
                  <c:v>1997</c:v>
                </c:pt>
                <c:pt idx="48">
                  <c:v>1998</c:v>
                </c:pt>
                <c:pt idx="49">
                  <c:v>1999</c:v>
                </c:pt>
                <c:pt idx="50">
                  <c:v>2000</c:v>
                </c:pt>
                <c:pt idx="51">
                  <c:v>2001</c:v>
                </c:pt>
                <c:pt idx="52">
                  <c:v>2002</c:v>
                </c:pt>
                <c:pt idx="53">
                  <c:v>2003</c:v>
                </c:pt>
                <c:pt idx="54">
                  <c:v>2004</c:v>
                </c:pt>
                <c:pt idx="55">
                  <c:v>2005</c:v>
                </c:pt>
                <c:pt idx="56">
                  <c:v>2006</c:v>
                </c:pt>
                <c:pt idx="57">
                  <c:v>2007</c:v>
                </c:pt>
                <c:pt idx="58">
                  <c:v>2008</c:v>
                </c:pt>
                <c:pt idx="59">
                  <c:v>2009</c:v>
                </c:pt>
                <c:pt idx="60">
                  <c:v>2010</c:v>
                </c:pt>
                <c:pt idx="61">
                  <c:v>2011</c:v>
                </c:pt>
                <c:pt idx="62">
                  <c:v>2012</c:v>
                </c:pt>
                <c:pt idx="63">
                  <c:v>2013</c:v>
                </c:pt>
                <c:pt idx="64">
                  <c:v>2014</c:v>
                </c:pt>
                <c:pt idx="65">
                  <c:v>2015</c:v>
                </c:pt>
                <c:pt idx="66">
                  <c:v>2016</c:v>
                </c:pt>
                <c:pt idx="67">
                  <c:v>2017</c:v>
                </c:pt>
                <c:pt idx="68">
                  <c:v>2018</c:v>
                </c:pt>
                <c:pt idx="69">
                  <c:v>2019</c:v>
                </c:pt>
              </c:numCache>
            </c:numRef>
          </c:xVal>
          <c:yVal>
            <c:numRef>
              <c:f>Rahvaarv!$B$6:$B$75</c:f>
              <c:numCache>
                <c:formatCode>#,##0</c:formatCode>
                <c:ptCount val="70"/>
                <c:pt idx="0">
                  <c:v>1022906</c:v>
                </c:pt>
                <c:pt idx="1">
                  <c:v>1049831</c:v>
                </c:pt>
                <c:pt idx="2">
                  <c:v>1073439</c:v>
                </c:pt>
                <c:pt idx="3">
                  <c:v>1092763</c:v>
                </c:pt>
                <c:pt idx="4">
                  <c:v>1120213</c:v>
                </c:pt>
                <c:pt idx="5">
                  <c:v>1137640</c:v>
                </c:pt>
                <c:pt idx="6">
                  <c:v>1150791</c:v>
                </c:pt>
                <c:pt idx="7">
                  <c:v>1165009</c:v>
                </c:pt>
                <c:pt idx="8">
                  <c:v>1178717</c:v>
                </c:pt>
                <c:pt idx="9">
                  <c:v>1191428</c:v>
                </c:pt>
                <c:pt idx="10">
                  <c:v>1206362</c:v>
                </c:pt>
                <c:pt idx="11">
                  <c:v>1216712</c:v>
                </c:pt>
                <c:pt idx="12">
                  <c:v>1233441</c:v>
                </c:pt>
                <c:pt idx="13">
                  <c:v>1249804</c:v>
                </c:pt>
                <c:pt idx="14">
                  <c:v>1267910</c:v>
                </c:pt>
                <c:pt idx="15">
                  <c:v>1286262</c:v>
                </c:pt>
                <c:pt idx="16">
                  <c:v>1302870</c:v>
                </c:pt>
                <c:pt idx="17">
                  <c:v>1314323</c:v>
                </c:pt>
                <c:pt idx="18">
                  <c:v>1323569</c:v>
                </c:pt>
                <c:pt idx="19">
                  <c:v>1338858</c:v>
                </c:pt>
                <c:pt idx="20">
                  <c:v>1351640</c:v>
                </c:pt>
                <c:pt idx="21">
                  <c:v>1368511</c:v>
                </c:pt>
                <c:pt idx="22">
                  <c:v>1385399</c:v>
                </c:pt>
                <c:pt idx="23">
                  <c:v>1399637</c:v>
                </c:pt>
                <c:pt idx="24">
                  <c:v>1412265</c:v>
                </c:pt>
                <c:pt idx="25">
                  <c:v>1424073</c:v>
                </c:pt>
                <c:pt idx="26">
                  <c:v>1434630</c:v>
                </c:pt>
                <c:pt idx="27">
                  <c:v>1444522</c:v>
                </c:pt>
                <c:pt idx="28">
                  <c:v>1455900</c:v>
                </c:pt>
                <c:pt idx="29">
                  <c:v>1464476</c:v>
                </c:pt>
                <c:pt idx="30">
                  <c:v>1472190</c:v>
                </c:pt>
                <c:pt idx="31">
                  <c:v>1482247</c:v>
                </c:pt>
                <c:pt idx="32">
                  <c:v>1493085</c:v>
                </c:pt>
                <c:pt idx="33">
                  <c:v>1503743</c:v>
                </c:pt>
                <c:pt idx="34">
                  <c:v>1513747</c:v>
                </c:pt>
                <c:pt idx="35">
                  <c:v>1523486</c:v>
                </c:pt>
                <c:pt idx="36">
                  <c:v>1534076</c:v>
                </c:pt>
                <c:pt idx="37">
                  <c:v>1546304</c:v>
                </c:pt>
                <c:pt idx="38">
                  <c:v>1558137</c:v>
                </c:pt>
                <c:pt idx="39">
                  <c:v>1565662</c:v>
                </c:pt>
                <c:pt idx="40">
                  <c:v>1570599</c:v>
                </c:pt>
                <c:pt idx="41">
                  <c:v>1567749</c:v>
                </c:pt>
                <c:pt idx="42">
                  <c:v>1554878</c:v>
                </c:pt>
                <c:pt idx="43">
                  <c:v>1511303</c:v>
                </c:pt>
                <c:pt idx="44">
                  <c:v>1476952</c:v>
                </c:pt>
                <c:pt idx="45">
                  <c:v>1448075</c:v>
                </c:pt>
                <c:pt idx="46">
                  <c:v>1425192</c:v>
                </c:pt>
                <c:pt idx="47">
                  <c:v>1405996</c:v>
                </c:pt>
                <c:pt idx="48">
                  <c:v>1393074</c:v>
                </c:pt>
                <c:pt idx="49">
                  <c:v>1379237</c:v>
                </c:pt>
                <c:pt idx="50">
                  <c:v>1401250</c:v>
                </c:pt>
                <c:pt idx="51">
                  <c:v>1392720</c:v>
                </c:pt>
                <c:pt idx="52">
                  <c:v>1383510</c:v>
                </c:pt>
                <c:pt idx="53">
                  <c:v>1375190</c:v>
                </c:pt>
                <c:pt idx="54">
                  <c:v>1366250</c:v>
                </c:pt>
                <c:pt idx="55">
                  <c:v>1358850</c:v>
                </c:pt>
                <c:pt idx="56">
                  <c:v>1350700</c:v>
                </c:pt>
                <c:pt idx="57">
                  <c:v>1342920</c:v>
                </c:pt>
                <c:pt idx="58">
                  <c:v>1338440</c:v>
                </c:pt>
                <c:pt idx="59">
                  <c:v>1335740</c:v>
                </c:pt>
                <c:pt idx="60">
                  <c:v>1333290</c:v>
                </c:pt>
                <c:pt idx="61">
                  <c:v>1329660</c:v>
                </c:pt>
                <c:pt idx="62">
                  <c:v>1325217</c:v>
                </c:pt>
                <c:pt idx="63">
                  <c:v>1320174</c:v>
                </c:pt>
                <c:pt idx="64">
                  <c:v>1315819</c:v>
                </c:pt>
                <c:pt idx="65">
                  <c:v>1313271</c:v>
                </c:pt>
                <c:pt idx="66">
                  <c:v>1315944</c:v>
                </c:pt>
                <c:pt idx="67">
                  <c:v>1315635</c:v>
                </c:pt>
                <c:pt idx="68">
                  <c:v>1319133</c:v>
                </c:pt>
                <c:pt idx="69">
                  <c:v>1324820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72AF-42B6-A839-E630A78B5B65}"/>
            </c:ext>
          </c:extLst>
        </c:ser>
        <c:ser>
          <c:idx val="1"/>
          <c:order val="1"/>
          <c:tx>
            <c:strRef>
              <c:f>Rahvaarv!$E$5</c:f>
              <c:strCache>
                <c:ptCount val="1"/>
                <c:pt idx="0">
                  <c:v>Rahvaarv jk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Rahvaarv!$A$6:$A$75</c:f>
              <c:numCache>
                <c:formatCode>General</c:formatCode>
                <c:ptCount val="70"/>
                <c:pt idx="0">
                  <c:v>1950</c:v>
                </c:pt>
                <c:pt idx="1">
                  <c:v>1951</c:v>
                </c:pt>
                <c:pt idx="2">
                  <c:v>1952</c:v>
                </c:pt>
                <c:pt idx="3">
                  <c:v>1953</c:v>
                </c:pt>
                <c:pt idx="4">
                  <c:v>1954</c:v>
                </c:pt>
                <c:pt idx="5">
                  <c:v>1955</c:v>
                </c:pt>
                <c:pt idx="6">
                  <c:v>1956</c:v>
                </c:pt>
                <c:pt idx="7">
                  <c:v>1957</c:v>
                </c:pt>
                <c:pt idx="8">
                  <c:v>1958</c:v>
                </c:pt>
                <c:pt idx="9">
                  <c:v>1959</c:v>
                </c:pt>
                <c:pt idx="10">
                  <c:v>1960</c:v>
                </c:pt>
                <c:pt idx="11">
                  <c:v>1961</c:v>
                </c:pt>
                <c:pt idx="12">
                  <c:v>1962</c:v>
                </c:pt>
                <c:pt idx="13">
                  <c:v>1963</c:v>
                </c:pt>
                <c:pt idx="14">
                  <c:v>1964</c:v>
                </c:pt>
                <c:pt idx="15">
                  <c:v>1965</c:v>
                </c:pt>
                <c:pt idx="16">
                  <c:v>1966</c:v>
                </c:pt>
                <c:pt idx="17">
                  <c:v>1967</c:v>
                </c:pt>
                <c:pt idx="18">
                  <c:v>1968</c:v>
                </c:pt>
                <c:pt idx="19">
                  <c:v>1969</c:v>
                </c:pt>
                <c:pt idx="20">
                  <c:v>1970</c:v>
                </c:pt>
                <c:pt idx="21">
                  <c:v>1971</c:v>
                </c:pt>
                <c:pt idx="22">
                  <c:v>1972</c:v>
                </c:pt>
                <c:pt idx="23">
                  <c:v>1973</c:v>
                </c:pt>
                <c:pt idx="24">
                  <c:v>1974</c:v>
                </c:pt>
                <c:pt idx="25">
                  <c:v>1975</c:v>
                </c:pt>
                <c:pt idx="26">
                  <c:v>1976</c:v>
                </c:pt>
                <c:pt idx="27">
                  <c:v>1977</c:v>
                </c:pt>
                <c:pt idx="28">
                  <c:v>1978</c:v>
                </c:pt>
                <c:pt idx="29">
                  <c:v>1979</c:v>
                </c:pt>
                <c:pt idx="30">
                  <c:v>1980</c:v>
                </c:pt>
                <c:pt idx="31">
                  <c:v>1981</c:v>
                </c:pt>
                <c:pt idx="32">
                  <c:v>1982</c:v>
                </c:pt>
                <c:pt idx="33">
                  <c:v>1983</c:v>
                </c:pt>
                <c:pt idx="34">
                  <c:v>1984</c:v>
                </c:pt>
                <c:pt idx="35">
                  <c:v>1985</c:v>
                </c:pt>
                <c:pt idx="36">
                  <c:v>1986</c:v>
                </c:pt>
                <c:pt idx="37">
                  <c:v>1987</c:v>
                </c:pt>
                <c:pt idx="38">
                  <c:v>1988</c:v>
                </c:pt>
                <c:pt idx="39">
                  <c:v>1989</c:v>
                </c:pt>
                <c:pt idx="40">
                  <c:v>1990</c:v>
                </c:pt>
                <c:pt idx="41">
                  <c:v>1991</c:v>
                </c:pt>
                <c:pt idx="42">
                  <c:v>1992</c:v>
                </c:pt>
                <c:pt idx="43">
                  <c:v>1993</c:v>
                </c:pt>
                <c:pt idx="44">
                  <c:v>1994</c:v>
                </c:pt>
                <c:pt idx="45">
                  <c:v>1995</c:v>
                </c:pt>
                <c:pt idx="46">
                  <c:v>1996</c:v>
                </c:pt>
                <c:pt idx="47">
                  <c:v>1997</c:v>
                </c:pt>
                <c:pt idx="48">
                  <c:v>1998</c:v>
                </c:pt>
                <c:pt idx="49">
                  <c:v>1999</c:v>
                </c:pt>
                <c:pt idx="50">
                  <c:v>2000</c:v>
                </c:pt>
                <c:pt idx="51">
                  <c:v>2001</c:v>
                </c:pt>
                <c:pt idx="52">
                  <c:v>2002</c:v>
                </c:pt>
                <c:pt idx="53">
                  <c:v>2003</c:v>
                </c:pt>
                <c:pt idx="54">
                  <c:v>2004</c:v>
                </c:pt>
                <c:pt idx="55">
                  <c:v>2005</c:v>
                </c:pt>
                <c:pt idx="56">
                  <c:v>2006</c:v>
                </c:pt>
                <c:pt idx="57">
                  <c:v>2007</c:v>
                </c:pt>
                <c:pt idx="58">
                  <c:v>2008</c:v>
                </c:pt>
                <c:pt idx="59">
                  <c:v>2009</c:v>
                </c:pt>
                <c:pt idx="60">
                  <c:v>2010</c:v>
                </c:pt>
                <c:pt idx="61">
                  <c:v>2011</c:v>
                </c:pt>
                <c:pt idx="62">
                  <c:v>2012</c:v>
                </c:pt>
                <c:pt idx="63">
                  <c:v>2013</c:v>
                </c:pt>
                <c:pt idx="64">
                  <c:v>2014</c:v>
                </c:pt>
                <c:pt idx="65">
                  <c:v>2015</c:v>
                </c:pt>
                <c:pt idx="66">
                  <c:v>2016</c:v>
                </c:pt>
                <c:pt idx="67">
                  <c:v>2017</c:v>
                </c:pt>
                <c:pt idx="68">
                  <c:v>2018</c:v>
                </c:pt>
                <c:pt idx="69">
                  <c:v>2019</c:v>
                </c:pt>
              </c:numCache>
            </c:numRef>
          </c:xVal>
          <c:yVal>
            <c:numRef>
              <c:f>Rahvaarv!$E$6:$E$75</c:f>
              <c:numCache>
                <c:formatCode>#,##0</c:formatCode>
                <c:ptCount val="70"/>
                <c:pt idx="0">
                  <c:v>26925</c:v>
                </c:pt>
                <c:pt idx="1">
                  <c:v>50533</c:v>
                </c:pt>
                <c:pt idx="2">
                  <c:v>69857</c:v>
                </c:pt>
                <c:pt idx="3">
                  <c:v>97307</c:v>
                </c:pt>
                <c:pt idx="4">
                  <c:v>114734</c:v>
                </c:pt>
                <c:pt idx="5">
                  <c:v>127885</c:v>
                </c:pt>
                <c:pt idx="6">
                  <c:v>142103</c:v>
                </c:pt>
                <c:pt idx="7">
                  <c:v>155811</c:v>
                </c:pt>
                <c:pt idx="8">
                  <c:v>168522</c:v>
                </c:pt>
                <c:pt idx="9">
                  <c:v>183456</c:v>
                </c:pt>
                <c:pt idx="10">
                  <c:v>193806</c:v>
                </c:pt>
                <c:pt idx="11">
                  <c:v>210535</c:v>
                </c:pt>
                <c:pt idx="12">
                  <c:v>226898</c:v>
                </c:pt>
                <c:pt idx="13">
                  <c:v>245004</c:v>
                </c:pt>
                <c:pt idx="14">
                  <c:v>263356</c:v>
                </c:pt>
                <c:pt idx="15">
                  <c:v>279964</c:v>
                </c:pt>
                <c:pt idx="16">
                  <c:v>291417</c:v>
                </c:pt>
                <c:pt idx="17">
                  <c:v>300663</c:v>
                </c:pt>
                <c:pt idx="18">
                  <c:v>315952</c:v>
                </c:pt>
                <c:pt idx="19">
                  <c:v>328734</c:v>
                </c:pt>
                <c:pt idx="20">
                  <c:v>345605</c:v>
                </c:pt>
                <c:pt idx="21">
                  <c:v>362493</c:v>
                </c:pt>
                <c:pt idx="22">
                  <c:v>376731</c:v>
                </c:pt>
                <c:pt idx="23">
                  <c:v>389359</c:v>
                </c:pt>
                <c:pt idx="24">
                  <c:v>401167</c:v>
                </c:pt>
                <c:pt idx="25">
                  <c:v>411724</c:v>
                </c:pt>
                <c:pt idx="26">
                  <c:v>421616</c:v>
                </c:pt>
                <c:pt idx="27">
                  <c:v>432994</c:v>
                </c:pt>
                <c:pt idx="28">
                  <c:v>441570</c:v>
                </c:pt>
                <c:pt idx="29">
                  <c:v>449284</c:v>
                </c:pt>
                <c:pt idx="30">
                  <c:v>459341</c:v>
                </c:pt>
                <c:pt idx="31">
                  <c:v>470179</c:v>
                </c:pt>
                <c:pt idx="32">
                  <c:v>480837</c:v>
                </c:pt>
                <c:pt idx="33">
                  <c:v>490841</c:v>
                </c:pt>
                <c:pt idx="34">
                  <c:v>500580</c:v>
                </c:pt>
                <c:pt idx="35">
                  <c:v>511170</c:v>
                </c:pt>
                <c:pt idx="36">
                  <c:v>523398</c:v>
                </c:pt>
                <c:pt idx="37">
                  <c:v>535231</c:v>
                </c:pt>
                <c:pt idx="38">
                  <c:v>542756</c:v>
                </c:pt>
                <c:pt idx="39">
                  <c:v>547693</c:v>
                </c:pt>
                <c:pt idx="40">
                  <c:v>544843</c:v>
                </c:pt>
                <c:pt idx="41">
                  <c:v>531972</c:v>
                </c:pt>
                <c:pt idx="42">
                  <c:v>488397</c:v>
                </c:pt>
                <c:pt idx="43">
                  <c:v>454046</c:v>
                </c:pt>
                <c:pt idx="44">
                  <c:v>425169</c:v>
                </c:pt>
                <c:pt idx="45">
                  <c:v>402286</c:v>
                </c:pt>
                <c:pt idx="46">
                  <c:v>383090</c:v>
                </c:pt>
                <c:pt idx="47">
                  <c:v>370168</c:v>
                </c:pt>
                <c:pt idx="48">
                  <c:v>356331</c:v>
                </c:pt>
                <c:pt idx="49">
                  <c:v>378344</c:v>
                </c:pt>
                <c:pt idx="50">
                  <c:v>369814</c:v>
                </c:pt>
                <c:pt idx="51">
                  <c:v>360604</c:v>
                </c:pt>
                <c:pt idx="52">
                  <c:v>352284</c:v>
                </c:pt>
                <c:pt idx="53">
                  <c:v>343344</c:v>
                </c:pt>
                <c:pt idx="54">
                  <c:v>335944</c:v>
                </c:pt>
                <c:pt idx="55">
                  <c:v>327794</c:v>
                </c:pt>
                <c:pt idx="56">
                  <c:v>320014</c:v>
                </c:pt>
                <c:pt idx="57">
                  <c:v>315534</c:v>
                </c:pt>
                <c:pt idx="58">
                  <c:v>312834</c:v>
                </c:pt>
                <c:pt idx="59">
                  <c:v>310384</c:v>
                </c:pt>
                <c:pt idx="60">
                  <c:v>306754</c:v>
                </c:pt>
                <c:pt idx="61">
                  <c:v>302311</c:v>
                </c:pt>
                <c:pt idx="62">
                  <c:v>297268</c:v>
                </c:pt>
                <c:pt idx="63">
                  <c:v>292913</c:v>
                </c:pt>
                <c:pt idx="64">
                  <c:v>290365</c:v>
                </c:pt>
                <c:pt idx="65">
                  <c:v>293038</c:v>
                </c:pt>
                <c:pt idx="66">
                  <c:v>292729</c:v>
                </c:pt>
                <c:pt idx="67">
                  <c:v>296227</c:v>
                </c:pt>
                <c:pt idx="68">
                  <c:v>301914</c:v>
                </c:pt>
                <c:pt idx="69">
                  <c:v>306070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72AF-42B6-A839-E630A78B5B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97383039"/>
        <c:axId val="797383999"/>
      </c:scatterChart>
      <c:scatterChart>
        <c:scatterStyle val="smoothMarker"/>
        <c:varyColors val="0"/>
        <c:ser>
          <c:idx val="2"/>
          <c:order val="2"/>
          <c:tx>
            <c:strRef>
              <c:f>Rahvaarv!$H$5</c:f>
              <c:strCache>
                <c:ptCount val="1"/>
                <c:pt idx="0">
                  <c:v>Rahvaarv jkt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Rahvaarv!$A$6:$A$75</c:f>
              <c:numCache>
                <c:formatCode>General</c:formatCode>
                <c:ptCount val="70"/>
                <c:pt idx="0">
                  <c:v>1950</c:v>
                </c:pt>
                <c:pt idx="1">
                  <c:v>1951</c:v>
                </c:pt>
                <c:pt idx="2">
                  <c:v>1952</c:v>
                </c:pt>
                <c:pt idx="3">
                  <c:v>1953</c:v>
                </c:pt>
                <c:pt idx="4">
                  <c:v>1954</c:v>
                </c:pt>
                <c:pt idx="5">
                  <c:v>1955</c:v>
                </c:pt>
                <c:pt idx="6">
                  <c:v>1956</c:v>
                </c:pt>
                <c:pt idx="7">
                  <c:v>1957</c:v>
                </c:pt>
                <c:pt idx="8">
                  <c:v>1958</c:v>
                </c:pt>
                <c:pt idx="9">
                  <c:v>1959</c:v>
                </c:pt>
                <c:pt idx="10">
                  <c:v>1960</c:v>
                </c:pt>
                <c:pt idx="11">
                  <c:v>1961</c:v>
                </c:pt>
                <c:pt idx="12">
                  <c:v>1962</c:v>
                </c:pt>
                <c:pt idx="13">
                  <c:v>1963</c:v>
                </c:pt>
                <c:pt idx="14">
                  <c:v>1964</c:v>
                </c:pt>
                <c:pt idx="15">
                  <c:v>1965</c:v>
                </c:pt>
                <c:pt idx="16">
                  <c:v>1966</c:v>
                </c:pt>
                <c:pt idx="17">
                  <c:v>1967</c:v>
                </c:pt>
                <c:pt idx="18">
                  <c:v>1968</c:v>
                </c:pt>
                <c:pt idx="19">
                  <c:v>1969</c:v>
                </c:pt>
                <c:pt idx="20">
                  <c:v>1970</c:v>
                </c:pt>
                <c:pt idx="21">
                  <c:v>1971</c:v>
                </c:pt>
                <c:pt idx="22">
                  <c:v>1972</c:v>
                </c:pt>
                <c:pt idx="23">
                  <c:v>1973</c:v>
                </c:pt>
                <c:pt idx="24">
                  <c:v>1974</c:v>
                </c:pt>
                <c:pt idx="25">
                  <c:v>1975</c:v>
                </c:pt>
                <c:pt idx="26">
                  <c:v>1976</c:v>
                </c:pt>
                <c:pt idx="27">
                  <c:v>1977</c:v>
                </c:pt>
                <c:pt idx="28">
                  <c:v>1978</c:v>
                </c:pt>
                <c:pt idx="29">
                  <c:v>1979</c:v>
                </c:pt>
                <c:pt idx="30">
                  <c:v>1980</c:v>
                </c:pt>
                <c:pt idx="31">
                  <c:v>1981</c:v>
                </c:pt>
                <c:pt idx="32">
                  <c:v>1982</c:v>
                </c:pt>
                <c:pt idx="33">
                  <c:v>1983</c:v>
                </c:pt>
                <c:pt idx="34">
                  <c:v>1984</c:v>
                </c:pt>
                <c:pt idx="35">
                  <c:v>1985</c:v>
                </c:pt>
                <c:pt idx="36">
                  <c:v>1986</c:v>
                </c:pt>
                <c:pt idx="37">
                  <c:v>1987</c:v>
                </c:pt>
                <c:pt idx="38">
                  <c:v>1988</c:v>
                </c:pt>
                <c:pt idx="39">
                  <c:v>1989</c:v>
                </c:pt>
                <c:pt idx="40">
                  <c:v>1990</c:v>
                </c:pt>
                <c:pt idx="41">
                  <c:v>1991</c:v>
                </c:pt>
                <c:pt idx="42">
                  <c:v>1992</c:v>
                </c:pt>
                <c:pt idx="43">
                  <c:v>1993</c:v>
                </c:pt>
                <c:pt idx="44">
                  <c:v>1994</c:v>
                </c:pt>
                <c:pt idx="45">
                  <c:v>1995</c:v>
                </c:pt>
                <c:pt idx="46">
                  <c:v>1996</c:v>
                </c:pt>
                <c:pt idx="47">
                  <c:v>1997</c:v>
                </c:pt>
                <c:pt idx="48">
                  <c:v>1998</c:v>
                </c:pt>
                <c:pt idx="49">
                  <c:v>1999</c:v>
                </c:pt>
                <c:pt idx="50">
                  <c:v>2000</c:v>
                </c:pt>
                <c:pt idx="51">
                  <c:v>2001</c:v>
                </c:pt>
                <c:pt idx="52">
                  <c:v>2002</c:v>
                </c:pt>
                <c:pt idx="53">
                  <c:v>2003</c:v>
                </c:pt>
                <c:pt idx="54">
                  <c:v>2004</c:v>
                </c:pt>
                <c:pt idx="55">
                  <c:v>2005</c:v>
                </c:pt>
                <c:pt idx="56">
                  <c:v>2006</c:v>
                </c:pt>
                <c:pt idx="57">
                  <c:v>2007</c:v>
                </c:pt>
                <c:pt idx="58">
                  <c:v>2008</c:v>
                </c:pt>
                <c:pt idx="59">
                  <c:v>2009</c:v>
                </c:pt>
                <c:pt idx="60">
                  <c:v>2010</c:v>
                </c:pt>
                <c:pt idx="61">
                  <c:v>2011</c:v>
                </c:pt>
                <c:pt idx="62">
                  <c:v>2012</c:v>
                </c:pt>
                <c:pt idx="63">
                  <c:v>2013</c:v>
                </c:pt>
                <c:pt idx="64">
                  <c:v>2014</c:v>
                </c:pt>
                <c:pt idx="65">
                  <c:v>2015</c:v>
                </c:pt>
                <c:pt idx="66">
                  <c:v>2016</c:v>
                </c:pt>
                <c:pt idx="67">
                  <c:v>2017</c:v>
                </c:pt>
                <c:pt idx="68">
                  <c:v>2018</c:v>
                </c:pt>
                <c:pt idx="69">
                  <c:v>2019</c:v>
                </c:pt>
              </c:numCache>
            </c:numRef>
          </c:xVal>
          <c:yVal>
            <c:numRef>
              <c:f>Rahvaarv!$H$6:$H$75</c:f>
              <c:numCache>
                <c:formatCode>0.00%</c:formatCode>
                <c:ptCount val="70"/>
                <c:pt idx="0">
                  <c:v>2.6322066739270275E-2</c:v>
                </c:pt>
                <c:pt idx="1">
                  <c:v>2.248742892903715E-2</c:v>
                </c:pt>
                <c:pt idx="2">
                  <c:v>1.8001954465973382E-2</c:v>
                </c:pt>
                <c:pt idx="3">
                  <c:v>2.5119810974566305E-2</c:v>
                </c:pt>
                <c:pt idx="4">
                  <c:v>1.5556862846619349E-2</c:v>
                </c:pt>
                <c:pt idx="5">
                  <c:v>1.1559895924897156E-2</c:v>
                </c:pt>
                <c:pt idx="6">
                  <c:v>1.2354980183195733E-2</c:v>
                </c:pt>
                <c:pt idx="7">
                  <c:v>1.1766432705670085E-2</c:v>
                </c:pt>
                <c:pt idx="8">
                  <c:v>1.0783758951470115E-2</c:v>
                </c:pt>
                <c:pt idx="9">
                  <c:v>1.253453838586973E-2</c:v>
                </c:pt>
                <c:pt idx="10">
                  <c:v>8.5795142751512402E-3</c:v>
                </c:pt>
                <c:pt idx="11">
                  <c:v>1.3749350709124263E-2</c:v>
                </c:pt>
                <c:pt idx="12">
                  <c:v>1.3266139199199637E-2</c:v>
                </c:pt>
                <c:pt idx="13">
                  <c:v>1.4487071572822618E-2</c:v>
                </c:pt>
                <c:pt idx="14">
                  <c:v>1.447421346941029E-2</c:v>
                </c:pt>
                <c:pt idx="15">
                  <c:v>1.2911832892521119E-2</c:v>
                </c:pt>
                <c:pt idx="16">
                  <c:v>8.7905930752876348E-3</c:v>
                </c:pt>
                <c:pt idx="17">
                  <c:v>7.0348004257705299E-3</c:v>
                </c:pt>
                <c:pt idx="18">
                  <c:v>1.1551343375373705E-2</c:v>
                </c:pt>
                <c:pt idx="19">
                  <c:v>9.5469422448086361E-3</c:v>
                </c:pt>
                <c:pt idx="20">
                  <c:v>1.2481873871740996E-2</c:v>
                </c:pt>
                <c:pt idx="21">
                  <c:v>1.2340419623956256E-2</c:v>
                </c:pt>
                <c:pt idx="22">
                  <c:v>1.0277183684988946E-2</c:v>
                </c:pt>
                <c:pt idx="23">
                  <c:v>9.0223393637064459E-3</c:v>
                </c:pt>
                <c:pt idx="24">
                  <c:v>8.3610370574927519E-3</c:v>
                </c:pt>
                <c:pt idx="25">
                  <c:v>7.4132435626544429E-3</c:v>
                </c:pt>
                <c:pt idx="26">
                  <c:v>6.8951576364637574E-3</c:v>
                </c:pt>
                <c:pt idx="27">
                  <c:v>7.8766540073463755E-3</c:v>
                </c:pt>
                <c:pt idx="28">
                  <c:v>5.890514458410605E-3</c:v>
                </c:pt>
                <c:pt idx="29">
                  <c:v>5.2674130542255384E-3</c:v>
                </c:pt>
                <c:pt idx="30">
                  <c:v>6.8313193269890432E-3</c:v>
                </c:pt>
                <c:pt idx="31">
                  <c:v>7.3118717730580665E-3</c:v>
                </c:pt>
                <c:pt idx="32">
                  <c:v>7.1382406226035353E-3</c:v>
                </c:pt>
                <c:pt idx="33">
                  <c:v>6.6527325480484362E-3</c:v>
                </c:pt>
                <c:pt idx="34">
                  <c:v>6.4337039148549919E-3</c:v>
                </c:pt>
                <c:pt idx="35">
                  <c:v>6.9511633188621361E-3</c:v>
                </c:pt>
                <c:pt idx="36">
                  <c:v>7.9709219099966359E-3</c:v>
                </c:pt>
                <c:pt idx="37">
                  <c:v>7.6524409171805806E-3</c:v>
                </c:pt>
                <c:pt idx="38">
                  <c:v>4.8294854688644192E-3</c:v>
                </c:pt>
                <c:pt idx="39">
                  <c:v>3.1532987324211737E-3</c:v>
                </c:pt>
                <c:pt idx="40">
                  <c:v>-1.8145943044660031E-3</c:v>
                </c:pt>
                <c:pt idx="41">
                  <c:v>-8.2098601242928549E-3</c:v>
                </c:pt>
                <c:pt idx="42">
                  <c:v>-2.8024706761559427E-2</c:v>
                </c:pt>
                <c:pt idx="43">
                  <c:v>-2.2729393113095124E-2</c:v>
                </c:pt>
                <c:pt idx="44">
                  <c:v>-1.9551752528179655E-2</c:v>
                </c:pt>
                <c:pt idx="45">
                  <c:v>-1.580235830326468E-2</c:v>
                </c:pt>
                <c:pt idx="46">
                  <c:v>-1.3469062414046669E-2</c:v>
                </c:pt>
                <c:pt idx="47">
                  <c:v>-9.1906378112028772E-3</c:v>
                </c:pt>
                <c:pt idx="48">
                  <c:v>-9.9327099637205197E-3</c:v>
                </c:pt>
                <c:pt idx="49">
                  <c:v>1.5960273687553334E-2</c:v>
                </c:pt>
                <c:pt idx="50">
                  <c:v>-6.0874219446922393E-3</c:v>
                </c:pt>
                <c:pt idx="51">
                  <c:v>-6.6129588144063414E-3</c:v>
                </c:pt>
                <c:pt idx="52">
                  <c:v>-6.0136898179268669E-3</c:v>
                </c:pt>
                <c:pt idx="53">
                  <c:v>-6.5009198728902913E-3</c:v>
                </c:pt>
                <c:pt idx="54">
                  <c:v>-5.4162854528819766E-3</c:v>
                </c:pt>
                <c:pt idx="55">
                  <c:v>-5.9977186591603192E-3</c:v>
                </c:pt>
                <c:pt idx="56">
                  <c:v>-5.7599763085807356E-3</c:v>
                </c:pt>
                <c:pt idx="57">
                  <c:v>-3.3360140589163913E-3</c:v>
                </c:pt>
                <c:pt idx="58">
                  <c:v>-2.0172738411882488E-3</c:v>
                </c:pt>
                <c:pt idx="59">
                  <c:v>-1.8341892883345561E-3</c:v>
                </c:pt>
                <c:pt idx="60">
                  <c:v>-2.722588484125734E-3</c:v>
                </c:pt>
                <c:pt idx="61">
                  <c:v>-3.3414557104823788E-3</c:v>
                </c:pt>
                <c:pt idx="62">
                  <c:v>-3.8054145094727882E-3</c:v>
                </c:pt>
                <c:pt idx="63">
                  <c:v>-3.2988075814248726E-3</c:v>
                </c:pt>
                <c:pt idx="64">
                  <c:v>-1.9364365463638996E-3</c:v>
                </c:pt>
                <c:pt idx="65">
                  <c:v>2.0353757906783902E-3</c:v>
                </c:pt>
                <c:pt idx="66">
                  <c:v>-2.3481242362896902E-4</c:v>
                </c:pt>
                <c:pt idx="67">
                  <c:v>2.6587921421974939E-3</c:v>
                </c:pt>
                <c:pt idx="68">
                  <c:v>4.3111649848802209E-3</c:v>
                </c:pt>
                <c:pt idx="69">
                  <c:v>3.1370299361422683E-3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72AF-42B6-A839-E630A78B5B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18858191"/>
        <c:axId val="918855311"/>
      </c:scatterChart>
      <c:valAx>
        <c:axId val="79738303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7383999"/>
        <c:crosses val="autoZero"/>
        <c:crossBetween val="midCat"/>
      </c:valAx>
      <c:valAx>
        <c:axId val="7973839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97383039"/>
        <c:crosses val="autoZero"/>
        <c:crossBetween val="midCat"/>
      </c:valAx>
      <c:valAx>
        <c:axId val="918855311"/>
        <c:scaling>
          <c:orientation val="minMax"/>
        </c:scaling>
        <c:delete val="0"/>
        <c:axPos val="r"/>
        <c:numFmt formatCode="0.00%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18858191"/>
        <c:crosses val="max"/>
        <c:crossBetween val="midCat"/>
      </c:valAx>
      <c:valAx>
        <c:axId val="918858191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18855311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895350</xdr:colOff>
      <xdr:row>0</xdr:row>
      <xdr:rowOff>66675</xdr:rowOff>
    </xdr:from>
    <xdr:to>
      <xdr:col>10</xdr:col>
      <xdr:colOff>215900</xdr:colOff>
      <xdr:row>3</xdr:row>
      <xdr:rowOff>63500</xdr:rowOff>
    </xdr:to>
    <xdr:sp macro="" textlink="">
      <xdr:nvSpPr>
        <xdr:cNvPr id="2049" name="Object 1" hidden="1">
          <a:extLst>
            <a:ext uri="{63B3BB69-23CF-44E3-9099-C40C66FF867C}">
              <a14:compatExt xmlns:a14="http://schemas.microsoft.com/office/drawing/2010/main" spid="_x0000_s2049"/>
            </a:ex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9</xdr:col>
      <xdr:colOff>864647</xdr:colOff>
      <xdr:row>0</xdr:row>
      <xdr:rowOff>38643</xdr:rowOff>
    </xdr:from>
    <xdr:to>
      <xdr:col>14</xdr:col>
      <xdr:colOff>472912</xdr:colOff>
      <xdr:row>3</xdr:row>
      <xdr:rowOff>41818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BB8493-EED3-4745-A692-5EBC493395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2475" y="38643"/>
          <a:ext cx="2912250" cy="848519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99" mc:Ignorable="a14" a14:legacySpreadsheetColorIndex="4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pic>
    <xdr:clientData/>
  </xdr:twoCellAnchor>
  <xdr:oneCellAnchor>
    <xdr:from>
      <xdr:col>4</xdr:col>
      <xdr:colOff>41563</xdr:colOff>
      <xdr:row>7</xdr:row>
      <xdr:rowOff>20925</xdr:rowOff>
    </xdr:from>
    <xdr:ext cx="7353300" cy="284831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E0179C3-55B2-44A6-8E5F-1DE2CF914356}"/>
            </a:ext>
          </a:extLst>
        </xdr:cNvPr>
        <xdr:cNvSpPr txBox="1"/>
      </xdr:nvSpPr>
      <xdr:spPr>
        <a:xfrm>
          <a:off x="3167495" y="1674811"/>
          <a:ext cx="7353300" cy="2848317"/>
        </a:xfrm>
        <a:prstGeom prst="rect">
          <a:avLst/>
        </a:prstGeom>
        <a:solidFill>
          <a:schemeClr val="lt1"/>
        </a:solidFill>
        <a:ln w="9525" cmpd="sng">
          <a:solidFill>
            <a:schemeClr val="bg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108000" rIns="108000" bIns="108000" rtlCol="0" anchor="t">
          <a:spAutoFit/>
        </a:bodyPr>
        <a:lstStyle/>
        <a:p>
          <a:r>
            <a:rPr lang="et-EE" sz="1200"/>
            <a:t>Koostada rakendus kahe ühemuutuja funktsiooni y(x) ja z(x) graafikute tegemiseks etteantud vahemikus, valemites kasutades nimesid. Leida ka funktsiooni y minimaalne ja maksimaalne väärtus ja vastavad argumendi (x)</a:t>
          </a:r>
          <a:r>
            <a:rPr lang="et-EE" sz="1200" baseline="0"/>
            <a:t> väärtused</a:t>
          </a:r>
          <a:r>
            <a:rPr lang="et-EE" sz="1200"/>
            <a:t> ning funktsiooni z väärtuste aritmeetiline keskmine.</a:t>
          </a:r>
        </a:p>
        <a:p>
          <a:r>
            <a:rPr lang="et-EE" sz="1200"/>
            <a:t>Algandmed</a:t>
          </a:r>
        </a:p>
        <a:p>
          <a:r>
            <a:rPr lang="et-EE" sz="1200"/>
            <a:t>algus -  lõigu algus </a:t>
          </a:r>
        </a:p>
        <a:p>
          <a:r>
            <a:rPr lang="et-EE" sz="1200"/>
            <a:t> lõpp - lõigu lõpp  </a:t>
          </a:r>
        </a:p>
        <a:p>
          <a:r>
            <a:rPr lang="et-EE" sz="1200"/>
            <a:t> jaotisi - jaotiste arv </a:t>
          </a:r>
        </a:p>
        <a:p>
          <a:r>
            <a:rPr lang="et-EE" sz="1200"/>
            <a:t> samm = (lõpp - algus) / jaotisi</a:t>
          </a:r>
        </a:p>
        <a:p>
          <a:r>
            <a:rPr lang="et-EE" sz="1200"/>
            <a:t> p - arvutuseeskirja muutuse koht</a:t>
          </a:r>
        </a:p>
        <a:p>
          <a:endParaRPr lang="et-EE" sz="1200"/>
        </a:p>
        <a:p>
          <a:r>
            <a:rPr lang="et-EE" sz="1200"/>
            <a:t>Tulpa x teha valemid nii, et automaatselt tekiksid x-de väärtused vahemikus [algus; lõpp] etteantud sammuga:</a:t>
          </a:r>
        </a:p>
        <a:p>
          <a:r>
            <a:rPr lang="et-EE" sz="1200"/>
            <a:t>  x</a:t>
          </a:r>
          <a:r>
            <a:rPr lang="et-EE" sz="1200" baseline="-25000"/>
            <a:t>0</a:t>
          </a:r>
          <a:r>
            <a:rPr lang="et-EE" sz="1200"/>
            <a:t> = algus, x</a:t>
          </a:r>
          <a:r>
            <a:rPr lang="et-EE" sz="1200" baseline="-25000"/>
            <a:t>i</a:t>
          </a:r>
          <a:r>
            <a:rPr lang="et-EE" sz="1200"/>
            <a:t> = x</a:t>
          </a:r>
          <a:r>
            <a:rPr lang="et-EE" sz="1200" baseline="-25000"/>
            <a:t>i-1</a:t>
          </a:r>
          <a:r>
            <a:rPr lang="et-EE" sz="1200"/>
            <a:t> + samm</a:t>
          </a:r>
        </a:p>
        <a:p>
          <a:r>
            <a:rPr lang="et-EE" sz="1200"/>
            <a:t>Tulpadesse y ja z kirjutada valemid vastavate funktsioonide väärtuste leidmiseks iga x-i väärtuse korral.</a:t>
          </a:r>
        </a:p>
        <a:p>
          <a:r>
            <a:rPr lang="et-EE" sz="1200"/>
            <a:t>Graafiku tüübiks võtta XY (Scater)</a:t>
          </a:r>
        </a:p>
      </xdr:txBody>
    </xdr:sp>
    <xdr:clientData/>
  </xdr:oneCellAnchor>
  <xdr:twoCellAnchor>
    <xdr:from>
      <xdr:col>4</xdr:col>
      <xdr:colOff>111512</xdr:colOff>
      <xdr:row>2</xdr:row>
      <xdr:rowOff>203510</xdr:rowOff>
    </xdr:from>
    <xdr:to>
      <xdr:col>9</xdr:col>
      <xdr:colOff>422817</xdr:colOff>
      <xdr:row>16</xdr:row>
      <xdr:rowOff>158905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41B32D3-4A99-DF00-FEC4-AF20E0C70D8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69695</xdr:colOff>
      <xdr:row>17</xdr:row>
      <xdr:rowOff>26950</xdr:rowOff>
    </xdr:from>
    <xdr:to>
      <xdr:col>9</xdr:col>
      <xdr:colOff>381000</xdr:colOff>
      <xdr:row>31</xdr:row>
      <xdr:rowOff>103150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1D70D858-EFBB-5B4D-8A1F-500294DB74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504825</xdr:colOff>
      <xdr:row>1</xdr:row>
      <xdr:rowOff>0</xdr:rowOff>
    </xdr:from>
    <xdr:ext cx="4695825" cy="5901588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7820025" y="190500"/>
          <a:ext cx="4695825" cy="59015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108000" rIns="108000" bIns="144000" rtlCol="0" anchor="t">
          <a:spAutoFit/>
        </a:bodyPr>
        <a:lstStyle/>
        <a:p>
          <a:r>
            <a:rPr lang="en-US" sz="1100"/>
            <a:t>2. Eesti jalgpallimeeskonna koosseis  http://jalgpall.ee/koondis/1/koosseis):</a:t>
          </a:r>
        </a:p>
        <a:p>
          <a:endParaRPr lang="en-US" sz="1100"/>
        </a:p>
        <a:p>
          <a:r>
            <a:rPr lang="en-US" sz="1100"/>
            <a:t>Nimi	Sünniaeg</a:t>
          </a:r>
        </a:p>
        <a:p>
          <a:r>
            <a:rPr lang="en-US" sz="1100"/>
            <a:t>Matvei Igonen	2.10.1996</a:t>
          </a:r>
        </a:p>
        <a:p>
          <a:r>
            <a:rPr lang="en-US" sz="1100"/>
            <a:t>Sergei Lepmets	5.04.1987</a:t>
          </a:r>
        </a:p>
        <a:p>
          <a:r>
            <a:rPr lang="en-US" sz="1100"/>
            <a:t>Mihkel Aksalu	7.11.1984</a:t>
          </a:r>
        </a:p>
        <a:p>
          <a:r>
            <a:rPr lang="en-US" sz="1100"/>
            <a:t>Karol Mets	16.05.1993</a:t>
          </a:r>
        </a:p>
        <a:p>
          <a:r>
            <a:rPr lang="en-US" sz="1100"/>
            <a:t>Joonas Tamm	2.02.1992</a:t>
          </a:r>
        </a:p>
        <a:p>
          <a:r>
            <a:rPr lang="en-US" sz="1100"/>
            <a:t>Madis Vihmann	5.10.1995</a:t>
          </a:r>
        </a:p>
        <a:p>
          <a:r>
            <a:rPr lang="en-US" sz="1100"/>
            <a:t>Ragnar Klavan	30.10.1985</a:t>
          </a:r>
        </a:p>
        <a:p>
          <a:r>
            <a:rPr lang="en-US" sz="1100"/>
            <a:t>Taijo Teniste	31.01.1988</a:t>
          </a:r>
        </a:p>
        <a:p>
          <a:r>
            <a:rPr lang="en-US" sz="1100"/>
            <a:t>Gert Kams	25.05.1985</a:t>
          </a:r>
        </a:p>
        <a:p>
          <a:r>
            <a:rPr lang="en-US" sz="1100"/>
            <a:t>Märten Kuusk	5.04.1996</a:t>
          </a:r>
        </a:p>
        <a:p>
          <a:r>
            <a:rPr lang="en-US" sz="1100"/>
            <a:t>Artur Pikk	5.03.1993</a:t>
          </a:r>
        </a:p>
        <a:p>
          <a:r>
            <a:rPr lang="en-US" sz="1100"/>
            <a:t>Ken Kallaste	31.08.1988</a:t>
          </a:r>
        </a:p>
        <a:p>
          <a:r>
            <a:rPr lang="en-US" sz="1100"/>
            <a:t>Aleksandr Dmitrijev	18.02.1982</a:t>
          </a:r>
        </a:p>
        <a:p>
          <a:r>
            <a:rPr lang="en-US" sz="1100"/>
            <a:t>Konstantin Vassiljev	16.08.1984</a:t>
          </a:r>
        </a:p>
        <a:p>
          <a:r>
            <a:rPr lang="en-US" sz="1100"/>
            <a:t>Vladislav Kreida	25.09.1999</a:t>
          </a:r>
        </a:p>
        <a:p>
          <a:r>
            <a:rPr lang="en-US" sz="1100"/>
            <a:t>Mattias Käit	29.06.1998</a:t>
          </a:r>
        </a:p>
        <a:p>
          <a:r>
            <a:rPr lang="en-US" sz="1100"/>
            <a:t>Mihkel Ainsalu	8.03.1996</a:t>
          </a:r>
        </a:p>
        <a:p>
          <a:r>
            <a:rPr lang="en-US" sz="1100"/>
            <a:t>Vlasiy Sinyavskiy	27.11.1996</a:t>
          </a:r>
        </a:p>
        <a:p>
          <a:r>
            <a:rPr lang="en-US" sz="1100"/>
            <a:t>Frank Liivak	7.07.1996</a:t>
          </a:r>
        </a:p>
        <a:p>
          <a:r>
            <a:rPr lang="en-US" sz="1100"/>
            <a:t>Henrik Ojamaa	20.05.1991</a:t>
          </a:r>
        </a:p>
        <a:p>
          <a:r>
            <a:rPr lang="en-US" sz="1100"/>
            <a:t>Erik Sorga	8.07.1999	</a:t>
          </a:r>
        </a:p>
        <a:p>
          <a:r>
            <a:rPr lang="en-US" sz="1100"/>
            <a:t>Sergei Zenjov	20.04.1989</a:t>
          </a:r>
        </a:p>
        <a:p>
          <a:r>
            <a:rPr lang="en-US" sz="1100"/>
            <a:t>Rauno Sappinen	23.01.1996</a:t>
          </a:r>
        </a:p>
        <a:p>
          <a:endParaRPr lang="en-US" sz="1100"/>
        </a:p>
        <a:p>
          <a:r>
            <a:rPr lang="en-US" sz="1100"/>
            <a:t>Teha sektordiagramm, milles oleks näha jalgpallurite jagunemine </a:t>
          </a:r>
        </a:p>
        <a:p>
          <a:r>
            <a:rPr lang="en-US" sz="1100"/>
            <a:t>vanusegruppidesse:</a:t>
          </a:r>
        </a:p>
        <a:p>
          <a:r>
            <a:rPr lang="en-US" sz="1100"/>
            <a:t>	20 ja nooremad</a:t>
          </a:r>
        </a:p>
        <a:p>
          <a:r>
            <a:rPr lang="en-US" sz="1100"/>
            <a:t>	21-25</a:t>
          </a:r>
        </a:p>
        <a:p>
          <a:r>
            <a:rPr lang="en-US" sz="1100"/>
            <a:t>	26-30</a:t>
          </a:r>
        </a:p>
        <a:p>
          <a:r>
            <a:rPr lang="en-US" sz="1100"/>
            <a:t>	üle 30</a:t>
          </a:r>
        </a:p>
      </xdr:txBody>
    </xdr:sp>
    <xdr:clientData/>
  </xdr:oneCellAnchor>
  <xdr:twoCellAnchor>
    <xdr:from>
      <xdr:col>4</xdr:col>
      <xdr:colOff>119063</xdr:colOff>
      <xdr:row>7</xdr:row>
      <xdr:rowOff>93950</xdr:rowOff>
    </xdr:from>
    <xdr:to>
      <xdr:col>11</xdr:col>
      <xdr:colOff>45461</xdr:colOff>
      <xdr:row>21</xdr:row>
      <xdr:rowOff>170150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26798CD-D6C4-9CC9-E6C8-9CAACBA4D1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172527</xdr:colOff>
      <xdr:row>12</xdr:row>
      <xdr:rowOff>25162</xdr:rowOff>
    </xdr:from>
    <xdr:ext cx="4648200" cy="96959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79194BF-7762-4C9F-9170-E20739C22581}"/>
            </a:ext>
          </a:extLst>
        </xdr:cNvPr>
        <xdr:cNvSpPr txBox="1"/>
      </xdr:nvSpPr>
      <xdr:spPr>
        <a:xfrm>
          <a:off x="4503706" y="2311162"/>
          <a:ext cx="4648200" cy="96959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08000" tIns="108000" rIns="108000" bIns="108000" rtlCol="0" anchor="t">
          <a:spAutoFit/>
        </a:bodyPr>
        <a:lstStyle/>
        <a:p>
          <a:r>
            <a:rPr lang="et-EE" sz="1200"/>
            <a:t>3. Lisada tabelisse veerud rahvaarvu absoluutse</a:t>
          </a:r>
          <a:r>
            <a:rPr lang="et-EE" sz="1200" baseline="0"/>
            <a:t> alusjuurdekasvu ja aheljuurdekasvutempo</a:t>
          </a:r>
          <a:r>
            <a:rPr lang="et-EE" sz="1200"/>
            <a:t> (protsentides) leidmiseks.</a:t>
          </a:r>
        </a:p>
        <a:p>
          <a:r>
            <a:rPr lang="et-EE" sz="1200"/>
            <a:t>Kujutada rahvaarv ja aheljuurdekavutempo diagrammil. </a:t>
          </a:r>
        </a:p>
        <a:p>
          <a:r>
            <a:rPr lang="et-EE" sz="1200"/>
            <a:t>Valida ühe näitaja jaoks teine veritkaaltelg (</a:t>
          </a:r>
          <a:r>
            <a:rPr lang="et-EE" sz="1200" i="1"/>
            <a:t>secondary axis</a:t>
          </a:r>
          <a:r>
            <a:rPr lang="et-EE" sz="1200"/>
            <a:t>).</a:t>
          </a:r>
        </a:p>
      </xdr:txBody>
    </xdr:sp>
    <xdr:clientData/>
  </xdr:oneCellAnchor>
  <xdr:twoCellAnchor>
    <xdr:from>
      <xdr:col>2</xdr:col>
      <xdr:colOff>585878</xdr:colOff>
      <xdr:row>2</xdr:row>
      <xdr:rowOff>168574</xdr:rowOff>
    </xdr:from>
    <xdr:to>
      <xdr:col>9</xdr:col>
      <xdr:colOff>363029</xdr:colOff>
      <xdr:row>17</xdr:row>
      <xdr:rowOff>54274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ECE1311-9FF9-3379-A9F2-590CE0472A5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168729</xdr:colOff>
      <xdr:row>1</xdr:row>
      <xdr:rowOff>58511</xdr:rowOff>
    </xdr:from>
    <xdr:ext cx="4972050" cy="329676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7549243" y="249011"/>
          <a:ext cx="4972050" cy="329676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44000" rIns="144000" bIns="144000" rtlCol="0" anchor="t">
          <a:spAutoFit/>
        </a:bodyPr>
        <a:lstStyle/>
        <a:p>
          <a:r>
            <a:rPr lang="et-EE" sz="1200"/>
            <a:t>4</a:t>
          </a:r>
          <a:r>
            <a:rPr lang="en-US" sz="1200"/>
            <a:t>. Koostada </a:t>
          </a:r>
          <a:r>
            <a:rPr lang="et-EE" sz="1200"/>
            <a:t>rakendus</a:t>
          </a:r>
          <a:r>
            <a:rPr lang="et-EE" sz="1200" baseline="0"/>
            <a:t> </a:t>
          </a:r>
          <a:r>
            <a:rPr lang="en-US" sz="1200"/>
            <a:t>arve andmete sisestamiseks ja maksumuse</a:t>
          </a:r>
          <a:r>
            <a:rPr lang="et-EE" sz="1200"/>
            <a:t> </a:t>
          </a:r>
          <a:r>
            <a:rPr lang="en-US" sz="1200"/>
            <a:t>arvutamiseks, kasutades kaupade andmeid töölehel Kaubad.</a:t>
          </a:r>
          <a:endParaRPr lang="et-EE" sz="1200"/>
        </a:p>
        <a:p>
          <a:r>
            <a:rPr lang="et-EE" sz="1200"/>
            <a:t>Tabel määratleda tabeliobjektina.</a:t>
          </a:r>
        </a:p>
        <a:p>
          <a:endParaRPr lang="en-US" sz="1200"/>
        </a:p>
        <a:p>
          <a:r>
            <a:rPr lang="en-US" sz="1200"/>
            <a:t>Tabeli veerud:</a:t>
          </a:r>
        </a:p>
        <a:p>
          <a:r>
            <a:rPr lang="en-US" sz="1200"/>
            <a:t>- kauba</a:t>
          </a:r>
          <a:r>
            <a:rPr lang="et-EE" sz="1200"/>
            <a:t>kood</a:t>
          </a:r>
          <a:r>
            <a:rPr lang="en-US" sz="1200"/>
            <a:t> (sisestatakse, valideerimine loeteluga)</a:t>
          </a:r>
        </a:p>
        <a:p>
          <a:r>
            <a:rPr lang="en-US" sz="1200"/>
            <a:t>- kauba nimetus (leida otsingufunktsiooniga kaupade tabelist)</a:t>
          </a:r>
        </a:p>
        <a:p>
          <a:r>
            <a:rPr lang="en-US" sz="1200"/>
            <a:t>- ostetud kogus (sisestatakse, arv)			</a:t>
          </a:r>
        </a:p>
        <a:p>
          <a:r>
            <a:rPr lang="en-US" sz="1200"/>
            <a:t>- hind käibemaksuga (leida lehelt Kaubad otsingufunktsioonidega)	</a:t>
          </a:r>
        </a:p>
        <a:p>
          <a:r>
            <a:rPr lang="en-US" sz="1200"/>
            <a:t>- maksumus (arvutada kogusest ja hinnast)				</a:t>
          </a:r>
        </a:p>
        <a:p>
          <a:r>
            <a:rPr lang="en-US" sz="1200"/>
            <a:t>Arvutada arve ridade summa ja käibemaks.</a:t>
          </a:r>
        </a:p>
        <a:p>
          <a:r>
            <a:rPr lang="et-EE" sz="1200"/>
            <a:t>Lisada tabelile koondrida (Total row vt Tabeliobj. menüüst) ja häälestada see sobivalt.	</a:t>
          </a:r>
        </a:p>
        <a:p>
          <a:r>
            <a:rPr lang="en-US" sz="1200"/>
            <a:t>Leida arve ridade keskmine maksumus ja mitmel arvel oleval kaubal on keskmisest suurem maksumus.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ersti.antoi\Downloads\Tabelid_1_Valemid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tra.ttu.ee\home\Users\Irina%20Amitan\Documents\Dokumendid\irina\Sugis_16\Koolitus_2016\Kord_1\paev_1_tehtud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nformaatikaI_2013\Tabelid\Tabelid_1_Valemid_Lah_V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g"/>
      <sheetName val="Sisukord"/>
      <sheetName val="Tab_Str"/>
      <sheetName val="Aadressid"/>
      <sheetName val="Laed_A"/>
      <sheetName val="Värvid"/>
      <sheetName val="Fun_tab1_A"/>
      <sheetName val="Fun_XY_A"/>
      <sheetName val="Kaubad_A"/>
      <sheetName val="Nimed"/>
      <sheetName val="Laed_N"/>
      <sheetName val="Table_1"/>
      <sheetName val="Table_2_1"/>
      <sheetName val="Hinnakiri"/>
      <sheetName val="Table_2_2"/>
      <sheetName val="Fun_tab1_N"/>
      <sheetName val="Fun_tab2_NT"/>
      <sheetName val="Fun_XY_N"/>
      <sheetName val="Värvimine_ÜP"/>
      <sheetName val="Ruumid"/>
      <sheetName val="Värvimine_tab"/>
      <sheetName val="Lisad"/>
      <sheetName val="Valideerimine"/>
      <sheetName val="abi"/>
      <sheetName val="Table_obj"/>
      <sheetName val="VLOOKUP"/>
      <sheetName val="Addr_R1C1"/>
      <sheetName val="Diagr_1"/>
      <sheetName val="Diagrammileht"/>
      <sheetName val="Kopeerimine"/>
      <sheetName val="Lohista"/>
      <sheetName val="Menüüd"/>
      <sheetName val="Nupud"/>
      <sheetName val="Ctrl_C_V"/>
      <sheetName val="Sheet1"/>
      <sheetName val="Sheet2"/>
      <sheetName val="Tabelid_1_Valemi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4">
          <cell r="G4">
            <v>0.18</v>
          </cell>
        </row>
      </sheetData>
      <sheetData sheetId="25"/>
      <sheetData sheetId="26"/>
      <sheetData sheetId="27"/>
      <sheetData sheetId="28" refreshError="1"/>
      <sheetData sheetId="29"/>
      <sheetData sheetId="30"/>
      <sheetData sheetId="31"/>
      <sheetData sheetId="32"/>
      <sheetData sheetId="33">
        <row r="17">
          <cell r="C17">
            <v>4</v>
          </cell>
        </row>
        <row r="18">
          <cell r="C18">
            <v>3</v>
          </cell>
        </row>
        <row r="19">
          <cell r="C19">
            <v>3</v>
          </cell>
        </row>
        <row r="20">
          <cell r="C20">
            <v>5</v>
          </cell>
        </row>
        <row r="21">
          <cell r="C21">
            <v>3</v>
          </cell>
        </row>
        <row r="22">
          <cell r="C22">
            <v>5</v>
          </cell>
        </row>
      </sheetData>
      <sheetData sheetId="34"/>
      <sheetData sheetId="35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YL1"/>
      <sheetName val="Müügid"/>
      <sheetName val="Hinnakiri"/>
      <sheetName val="Isikud"/>
      <sheetName val="FunctionIfS "/>
      <sheetName val="YL5"/>
      <sheetName val="Sheet2"/>
      <sheetName val="Isikud_2"/>
      <sheetName val="abi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C7" t="str">
            <v>Harjumaa</v>
          </cell>
          <cell r="E7" t="str">
            <v>Kuressaare</v>
          </cell>
        </row>
        <row r="8">
          <cell r="C8" t="str">
            <v>Harjumaa, Harku Vald</v>
          </cell>
          <cell r="E8" t="str">
            <v>Maardu</v>
          </cell>
        </row>
        <row r="9">
          <cell r="C9" t="str">
            <v>Harjumaa, Kuusalu Vald</v>
          </cell>
          <cell r="E9" t="str">
            <v>Narva</v>
          </cell>
        </row>
        <row r="10">
          <cell r="C10" t="str">
            <v>Harjumaa, Saku Alevik</v>
          </cell>
          <cell r="E10" t="str">
            <v>Pärnu</v>
          </cell>
        </row>
        <row r="11">
          <cell r="C11" t="str">
            <v>Harjumaa, Saku Vald</v>
          </cell>
          <cell r="E11" t="str">
            <v>Tallinn</v>
          </cell>
        </row>
        <row r="12">
          <cell r="C12" t="str">
            <v>Harjumaa, Saue Vald</v>
          </cell>
          <cell r="E12" t="str">
            <v>Tartu</v>
          </cell>
        </row>
        <row r="13">
          <cell r="C13" t="str">
            <v>Harjumaa, Viimsi Vald</v>
          </cell>
        </row>
        <row r="14">
          <cell r="C14" t="str">
            <v>Kuressaare</v>
          </cell>
        </row>
        <row r="15">
          <cell r="C15" t="str">
            <v>Maardu</v>
          </cell>
        </row>
        <row r="16">
          <cell r="C16" t="str">
            <v>Narva</v>
          </cell>
        </row>
        <row r="17">
          <cell r="C17" t="str">
            <v>Põlvamaa, Kõlleste Vald</v>
          </cell>
        </row>
        <row r="18">
          <cell r="C18" t="str">
            <v>Pärnu</v>
          </cell>
        </row>
        <row r="19">
          <cell r="C19" t="str">
            <v>Pärnumaa, Audru Vald</v>
          </cell>
        </row>
        <row r="20">
          <cell r="C20" t="str">
            <v>Tallinn</v>
          </cell>
        </row>
        <row r="21">
          <cell r="C21" t="str">
            <v>Tartu</v>
          </cell>
        </row>
        <row r="22">
          <cell r="C22" t="str">
            <v>Tartumaa</v>
          </cell>
        </row>
        <row r="23">
          <cell r="C23" t="str">
            <v>Tartumaa, Luunja Vald</v>
          </cell>
        </row>
        <row r="24">
          <cell r="C24" t="str">
            <v>Viljandimaa, Suure-Jaani Vald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lg"/>
      <sheetName val="Sisukord"/>
      <sheetName val="Tab_Str"/>
      <sheetName val="Tab_Str_1"/>
      <sheetName val="Tab_Str_2"/>
      <sheetName val="Aadressid"/>
      <sheetName val="Laed_A"/>
      <sheetName val="Värvid"/>
      <sheetName val="Fun_XA"/>
      <sheetName val="Fun_XY_A1"/>
      <sheetName val="Kaubad_A"/>
      <sheetName val="Nimed"/>
      <sheetName val="Laed_N"/>
      <sheetName val="Gra1"/>
      <sheetName val="Table_1"/>
      <sheetName val="Laed_N (2)"/>
      <sheetName val="Laed_N (3)"/>
      <sheetName val="Table_2_1"/>
      <sheetName val="Table_2_2"/>
      <sheetName val="Hinnakiri"/>
      <sheetName val="Fun_tab1_N"/>
      <sheetName val="Fun_tab2_NT"/>
      <sheetName val="Fun_XY_N"/>
      <sheetName val="Värvimine_ÜP"/>
      <sheetName val="Ruumid"/>
      <sheetName val="Värvimine_tab"/>
      <sheetName val="Lisad"/>
      <sheetName val="Table_obj"/>
      <sheetName val="VLOOKUP"/>
      <sheetName val="Valideerimine"/>
      <sheetName val="Diagr_1"/>
      <sheetName val="Diagrammileht"/>
      <sheetName val="Addr_R1C1"/>
      <sheetName val="Kopeerimine"/>
      <sheetName val="Lohista"/>
      <sheetName val="Menüüd"/>
      <sheetName val="Nupud"/>
      <sheetName val="Ctrl_C_V"/>
      <sheetName val="abi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6">
          <cell r="B6" t="str">
            <v>VL_01</v>
          </cell>
        </row>
      </sheetData>
      <sheetData sheetId="8"/>
      <sheetData sheetId="9"/>
      <sheetData sheetId="10"/>
      <sheetData sheetId="11">
        <row r="17">
          <cell r="J17">
            <v>6</v>
          </cell>
        </row>
      </sheetData>
      <sheetData sheetId="12">
        <row r="6">
          <cell r="B6" t="str">
            <v>VL_13</v>
          </cell>
        </row>
      </sheetData>
      <sheetData sheetId="13" refreshError="1"/>
      <sheetData sheetId="14"/>
      <sheetData sheetId="15"/>
      <sheetData sheetId="16"/>
      <sheetData sheetId="17">
        <row r="22">
          <cell r="C22" t="str">
            <v>kask</v>
          </cell>
        </row>
      </sheetData>
      <sheetData sheetId="18"/>
      <sheetData sheetId="19">
        <row r="6">
          <cell r="B6" t="str">
            <v>haab</v>
          </cell>
        </row>
      </sheetData>
      <sheetData sheetId="20">
        <row r="6">
          <cell r="B6">
            <v>-10</v>
          </cell>
        </row>
      </sheetData>
      <sheetData sheetId="21"/>
      <sheetData sheetId="22">
        <row r="5">
          <cell r="B5">
            <v>2</v>
          </cell>
        </row>
      </sheetData>
      <sheetData sheetId="23"/>
      <sheetData sheetId="24">
        <row r="5">
          <cell r="B5" t="str">
            <v>R_101</v>
          </cell>
        </row>
      </sheetData>
      <sheetData sheetId="25">
        <row r="4">
          <cell r="J4">
            <v>0.1</v>
          </cell>
        </row>
        <row r="7">
          <cell r="I7">
            <v>6.9102000000000006</v>
          </cell>
        </row>
        <row r="8">
          <cell r="I8">
            <v>4.2904400000000003</v>
          </cell>
        </row>
        <row r="9">
          <cell r="I9">
            <v>6.1423999999999994</v>
          </cell>
        </row>
        <row r="10">
          <cell r="I10">
            <v>5.4222035999999996</v>
          </cell>
        </row>
        <row r="11">
          <cell r="I11">
            <v>5.6352000000000002</v>
          </cell>
        </row>
        <row r="12">
          <cell r="I12">
            <v>8.3580000000000005</v>
          </cell>
        </row>
        <row r="13">
          <cell r="I13">
            <v>3.1203199999999995</v>
          </cell>
        </row>
        <row r="14">
          <cell r="I14">
            <v>4.6067999999999998</v>
          </cell>
        </row>
        <row r="15">
          <cell r="I15">
            <v>6.014736000000001</v>
          </cell>
        </row>
      </sheetData>
      <sheetData sheetId="26"/>
      <sheetData sheetId="27"/>
      <sheetData sheetId="28"/>
      <sheetData sheetId="29"/>
      <sheetData sheetId="30"/>
      <sheetData sheetId="31" refreshError="1"/>
      <sheetData sheetId="32"/>
      <sheetData sheetId="33"/>
      <sheetData sheetId="34"/>
      <sheetData sheetId="35"/>
      <sheetData sheetId="36"/>
      <sheetData sheetId="37"/>
      <sheetData sheetId="38">
        <row r="5">
          <cell r="D5" t="str">
            <v>haab</v>
          </cell>
        </row>
      </sheetData>
      <sheetData sheetId="39"/>
      <sheetData sheetId="40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41F755D-FC6D-42D7-9DA0-2F1D1870903E}" name="Table1" displayName="Table1" ref="B5:F12" totalsRowCount="1" headerRowDxfId="14" totalsRowDxfId="5" headerRowBorderDxfId="12" tableBorderDxfId="13" totalsRowBorderDxfId="11">
  <autoFilter ref="B5:F11" xr:uid="{041F755D-FC6D-42D7-9DA0-2F1D1870903E}"/>
  <tableColumns count="5">
    <tableColumn id="1" xr3:uid="{E91DDA5F-24BA-4C9A-8773-9971AB8330B8}" name="Kaubaartikkel" totalsRowLabel="Total" dataDxfId="10" totalsRowDxfId="4"/>
    <tableColumn id="2" xr3:uid="{E808AD01-CCBB-4CB2-AEE7-65C72C4F995C}" name="Kauba nimetus" dataDxfId="9" totalsRowDxfId="3">
      <calculatedColumnFormula>_xlfn.IFNA(INDEX(Nimetus,MATCH(Kaubaartikkel,Artikkel,0)),"")</calculatedColumnFormula>
    </tableColumn>
    <tableColumn id="3" xr3:uid="{32C80EDF-28A9-4ECA-9535-35D589D7689F}" name="Kogus" dataDxfId="8" totalsRowDxfId="2"/>
    <tableColumn id="4" xr3:uid="{B2B6529E-435B-4B54-8604-FFF5AB2CAB9F}" name="Hind" dataDxfId="7" totalsRowDxfId="1">
      <calculatedColumnFormula>_xlfn.IFNA(INDEX(Hind_käibemaksuga,MATCH(Kaubaartikkel,Artikkel,0)),"")</calculatedColumnFormula>
    </tableColumn>
    <tableColumn id="5" xr3:uid="{10EB6657-8FC0-48E0-87D0-C3BA453C66DF}" name="Maksumus" totalsRowFunction="sum" dataDxfId="6" totalsRowDxfId="0">
      <calculatedColumnFormula>IFERROR(Kogus*Hind,"")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0"/>
  <dimension ref="B1:J29"/>
  <sheetViews>
    <sheetView zoomScale="160" zoomScaleNormal="160" workbookViewId="0">
      <selection activeCell="P13" sqref="P13"/>
    </sheetView>
  </sheetViews>
  <sheetFormatPr defaultColWidth="9.140625" defaultRowHeight="15" x14ac:dyDescent="0.2"/>
  <cols>
    <col min="1" max="1" width="8.28515625" style="9" customWidth="1"/>
    <col min="2" max="4" width="12.85546875" style="9" customWidth="1"/>
    <col min="5" max="5" width="13.5703125" style="9" customWidth="1"/>
    <col min="6" max="6" width="12.85546875" style="9" customWidth="1"/>
    <col min="7" max="7" width="15.140625" style="9" customWidth="1"/>
    <col min="8" max="9" width="11.140625" style="9" customWidth="1"/>
    <col min="10" max="10" width="13.140625" style="9" bestFit="1" customWidth="1"/>
    <col min="11" max="16384" width="9.140625" style="9"/>
  </cols>
  <sheetData>
    <row r="1" spans="2:10" s="7" customFormat="1" ht="31.5" customHeight="1" x14ac:dyDescent="0.25"/>
    <row r="3" spans="2:10" ht="20.25" x14ac:dyDescent="0.3">
      <c r="B3" s="8" t="s">
        <v>120</v>
      </c>
    </row>
    <row r="5" spans="2:10" ht="18.75" x14ac:dyDescent="0.35">
      <c r="B5" s="10" t="s">
        <v>121</v>
      </c>
      <c r="C5" s="10" t="s">
        <v>122</v>
      </c>
      <c r="D5" s="10" t="s">
        <v>123</v>
      </c>
      <c r="E5" s="10" t="s">
        <v>124</v>
      </c>
      <c r="F5" s="10" t="s">
        <v>125</v>
      </c>
      <c r="H5" s="10" t="s">
        <v>126</v>
      </c>
      <c r="I5" s="10" t="s">
        <v>127</v>
      </c>
      <c r="J5" s="10" t="s">
        <v>128</v>
      </c>
    </row>
    <row r="6" spans="2:10" x14ac:dyDescent="0.2">
      <c r="B6" s="11">
        <v>-1000</v>
      </c>
      <c r="C6" s="11">
        <v>1000</v>
      </c>
      <c r="D6" s="11">
        <v>20</v>
      </c>
      <c r="E6" s="11">
        <f>(lõpp-algus)/jaotisi</f>
        <v>100</v>
      </c>
      <c r="F6" s="11">
        <v>2</v>
      </c>
      <c r="H6" s="17">
        <f>MIN(y)</f>
        <v>-2.2683279714256339</v>
      </c>
      <c r="I6" s="17">
        <f>MAX(y)</f>
        <v>2.879922173684021</v>
      </c>
      <c r="J6" s="17">
        <f>AVERAGE(z)</f>
        <v>-0.10368076137116196</v>
      </c>
    </row>
    <row r="8" spans="2:10" ht="15.75" x14ac:dyDescent="0.25">
      <c r="B8" s="10" t="s">
        <v>129</v>
      </c>
      <c r="C8" s="10" t="s">
        <v>130</v>
      </c>
      <c r="D8" s="10" t="s">
        <v>131</v>
      </c>
    </row>
    <row r="9" spans="2:10" x14ac:dyDescent="0.2">
      <c r="B9" s="12">
        <f>algus</f>
        <v>-1000</v>
      </c>
      <c r="C9" s="17">
        <f>3*SIN(x+2)*COS(x/2)</f>
        <v>-2.2683279714256339</v>
      </c>
      <c r="D9" s="17" cm="1">
        <f t="array" ref="D9:D29">IF(x&lt;=p,5*COS(2*x-3),3*SIN(x+1))</f>
        <v>1.1626750702740289</v>
      </c>
    </row>
    <row r="10" spans="2:10" x14ac:dyDescent="0.2">
      <c r="B10" s="12">
        <f>B9+samm</f>
        <v>-900</v>
      </c>
      <c r="C10" s="17">
        <f>3*SIN(x+2)*COS(x/2)</f>
        <v>-1.0414988739981974</v>
      </c>
      <c r="D10" s="17">
        <v>4.813233433893422</v>
      </c>
    </row>
    <row r="11" spans="2:10" x14ac:dyDescent="0.2">
      <c r="B11" s="12">
        <f>B10+samm</f>
        <v>-800</v>
      </c>
      <c r="C11" s="17">
        <f>3*SIN(x+2)*COS(x/2)</f>
        <v>5.587874512647896E-2</v>
      </c>
      <c r="D11" s="17">
        <v>3.5272209415750178</v>
      </c>
    </row>
    <row r="12" spans="2:10" x14ac:dyDescent="0.2">
      <c r="B12" s="12">
        <f>B11+samm</f>
        <v>-700</v>
      </c>
      <c r="C12" s="17">
        <f>3*SIN(x+2)*COS(x/2)</f>
        <v>0.45661309734201755</v>
      </c>
      <c r="D12" s="17">
        <v>-1.3763962943695112</v>
      </c>
    </row>
    <row r="13" spans="2:10" x14ac:dyDescent="0.2">
      <c r="B13" s="12">
        <f>B12+samm</f>
        <v>-600</v>
      </c>
      <c r="C13" s="17">
        <f>3*SIN(x+2)*COS(x/2)</f>
        <v>5.8999504275079988E-2</v>
      </c>
      <c r="D13" s="17">
        <v>-4.8683475626592996</v>
      </c>
    </row>
    <row r="14" spans="2:10" x14ac:dyDescent="0.2">
      <c r="B14" s="12">
        <f>B13+samm</f>
        <v>-500</v>
      </c>
      <c r="C14" s="17">
        <f>3*SIN(x+2)*COS(x/2)</f>
        <v>-0.72176741632093278</v>
      </c>
      <c r="D14" s="17">
        <v>-3.3672015659865044</v>
      </c>
    </row>
    <row r="15" spans="2:10" x14ac:dyDescent="0.2">
      <c r="B15" s="12">
        <f>B14+samm</f>
        <v>-400</v>
      </c>
      <c r="C15" s="17">
        <f>3*SIN(x+2)*COS(x/2)</f>
        <v>-1.2156667513090529</v>
      </c>
      <c r="D15" s="17">
        <v>1.58742935823347</v>
      </c>
    </row>
    <row r="16" spans="2:10" x14ac:dyDescent="0.2">
      <c r="B16" s="12">
        <f>B15+samm</f>
        <v>-300</v>
      </c>
      <c r="C16" s="17">
        <f>3*SIN(x+2)*COS(x/2)</f>
        <v>-0.91490876674782318</v>
      </c>
      <c r="D16" s="17">
        <v>4.9139536025377604</v>
      </c>
    </row>
    <row r="17" spans="2:4" x14ac:dyDescent="0.2">
      <c r="B17" s="12">
        <f>B16+samm</f>
        <v>-200</v>
      </c>
      <c r="C17" s="17">
        <f>3*SIN(x+2)*COS(x/2)</f>
        <v>0.20586636426656113</v>
      </c>
      <c r="D17" s="17">
        <v>3.2006059031918745</v>
      </c>
    </row>
    <row r="18" spans="2:4" x14ac:dyDescent="0.2">
      <c r="B18" s="12">
        <f>B17+samm</f>
        <v>-100</v>
      </c>
      <c r="C18" s="17">
        <f>3*SIN(x+2)*COS(x/2)</f>
        <v>1.659882083471915</v>
      </c>
      <c r="D18" s="17">
        <v>-1.7953621053582651</v>
      </c>
    </row>
    <row r="19" spans="2:4" x14ac:dyDescent="0.2">
      <c r="B19" s="12">
        <f>B18+samm</f>
        <v>0</v>
      </c>
      <c r="C19" s="17">
        <f>3*SIN(x+2)*COS(x/2)</f>
        <v>2.7278922804770449</v>
      </c>
      <c r="D19" s="17">
        <v>-4.9499624830022269</v>
      </c>
    </row>
    <row r="20" spans="2:4" x14ac:dyDescent="0.2">
      <c r="B20" s="12">
        <f>B19+samm</f>
        <v>100</v>
      </c>
      <c r="C20" s="17">
        <f>3*SIN(x+2)*COS(x/2)</f>
        <v>2.879922173684021</v>
      </c>
      <c r="D20" s="17">
        <v>1.3560773615350517</v>
      </c>
    </row>
    <row r="21" spans="2:4" x14ac:dyDescent="0.2">
      <c r="B21" s="12">
        <f>B20+samm</f>
        <v>200</v>
      </c>
      <c r="C21" s="17">
        <f>3*SIN(x+2)*COS(x/2)</f>
        <v>2.0861694336017202</v>
      </c>
      <c r="D21" s="17">
        <v>-0.18567075215616219</v>
      </c>
    </row>
    <row r="22" spans="2:4" x14ac:dyDescent="0.2">
      <c r="B22" s="12">
        <f>B21+samm</f>
        <v>300</v>
      </c>
      <c r="C22" s="17">
        <f>3*SIN(x+2)*COS(x/2)</f>
        <v>0.83061100930209653</v>
      </c>
      <c r="D22" s="17">
        <v>-1.6762921487672673</v>
      </c>
    </row>
    <row r="23" spans="2:4" x14ac:dyDescent="0.2">
      <c r="B23" s="12">
        <f>B22+samm</f>
        <v>400</v>
      </c>
      <c r="C23" s="17">
        <f>3*SIN(x+2)*COS(x/2)</f>
        <v>-0.1805661868193825</v>
      </c>
      <c r="D23" s="17">
        <v>-2.7053259585432148</v>
      </c>
    </row>
    <row r="24" spans="2:4" x14ac:dyDescent="0.2">
      <c r="B24" s="12">
        <f>B23+samm</f>
        <v>500</v>
      </c>
      <c r="C24" s="17">
        <f>3*SIN(x+2)*COS(x/2)</f>
        <v>-0.4403001747654956</v>
      </c>
      <c r="D24" s="17">
        <v>-2.9894151107158979</v>
      </c>
    </row>
    <row r="25" spans="2:4" x14ac:dyDescent="0.2">
      <c r="B25" s="12">
        <f>B24+samm</f>
        <v>600</v>
      </c>
      <c r="C25" s="17">
        <f>3*SIN(x+2)*COS(x/2)</f>
        <v>6.1437166117014545E-2</v>
      </c>
      <c r="D25" s="17">
        <v>-2.4503321756013747</v>
      </c>
    </row>
    <row r="26" spans="2:4" x14ac:dyDescent="0.2">
      <c r="B26" s="12">
        <f>B25+samm</f>
        <v>700</v>
      </c>
      <c r="C26" s="17">
        <f>3*SIN(x+2)*COS(x/2)</f>
        <v>0.84185223389810215</v>
      </c>
      <c r="D26" s="17">
        <v>-1.2365202460737115</v>
      </c>
    </row>
    <row r="27" spans="2:4" x14ac:dyDescent="0.2">
      <c r="B27" s="12">
        <f>B26+samm</f>
        <v>800</v>
      </c>
      <c r="C27" s="17">
        <f>3*SIN(x+2)*COS(x/2)</f>
        <v>1.2284115325921661</v>
      </c>
      <c r="D27" s="17">
        <v>0.31778268729103021</v>
      </c>
    </row>
    <row r="28" spans="2:4" x14ac:dyDescent="0.2">
      <c r="B28" s="12">
        <f>B27+samm</f>
        <v>900</v>
      </c>
      <c r="C28" s="17">
        <f>3*SIN(x+2)*COS(x/2)</f>
        <v>0.77760134188218366</v>
      </c>
      <c r="D28" s="17">
        <v>1.7845802631484133</v>
      </c>
    </row>
    <row r="29" spans="2:4" x14ac:dyDescent="0.2">
      <c r="B29" s="12">
        <f>B28+samm</f>
        <v>1000</v>
      </c>
      <c r="C29" s="17">
        <f>3*SIN(x+2)*COS(x/2)</f>
        <v>-0.44351523477879695</v>
      </c>
      <c r="D29" s="17">
        <v>2.7599717927589653</v>
      </c>
    </row>
  </sheetData>
  <pageMargins left="0.75" right="0.75" top="1" bottom="1" header="0.5" footer="0.5"/>
  <pageSetup paperSize="9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9669C-D3C6-4AC7-9F5D-8B23573D8841}">
  <dimension ref="A1:H26"/>
  <sheetViews>
    <sheetView topLeftCell="A3" zoomScale="220" zoomScaleNormal="220" workbookViewId="0">
      <selection activeCell="H24" sqref="H24"/>
    </sheetView>
  </sheetViews>
  <sheetFormatPr defaultRowHeight="15" x14ac:dyDescent="0.25"/>
  <cols>
    <col min="1" max="1" width="19.140625" bestFit="1" customWidth="1"/>
    <col min="2" max="2" width="10.5703125" bestFit="1" customWidth="1"/>
    <col min="3" max="3" width="10.28515625" bestFit="1" customWidth="1"/>
    <col min="4" max="4" width="12.7109375" bestFit="1" customWidth="1"/>
    <col min="7" max="7" width="14.7109375" bestFit="1" customWidth="1"/>
  </cols>
  <sheetData>
    <row r="1" spans="1:8" ht="21" x14ac:dyDescent="0.35">
      <c r="A1" s="18" t="s">
        <v>166</v>
      </c>
    </row>
    <row r="3" spans="1:8" x14ac:dyDescent="0.25">
      <c r="A3" s="21" t="s">
        <v>141</v>
      </c>
      <c r="B3" s="21" t="s">
        <v>142</v>
      </c>
      <c r="C3" s="22" t="s">
        <v>167</v>
      </c>
      <c r="D3" s="22" t="s">
        <v>168</v>
      </c>
      <c r="F3" s="21" t="s">
        <v>173</v>
      </c>
      <c r="G3" s="22" t="s">
        <v>174</v>
      </c>
      <c r="H3" s="22" t="s">
        <v>175</v>
      </c>
    </row>
    <row r="4" spans="1:8" x14ac:dyDescent="0.25">
      <c r="A4" s="20" t="s">
        <v>143</v>
      </c>
      <c r="B4" s="23">
        <v>35340</v>
      </c>
      <c r="C4" s="19" cm="1">
        <f t="array" aca="1" ref="C4:C26" ca="1">INT((TODAY()-Sünniaeg)/365.25)</f>
        <v>27</v>
      </c>
      <c r="D4" s="19" t="str" cm="1">
        <f t="array" aca="1" ref="D4:D26" ca="1">INDEX(V_grupp,MATCH(Vanus,Algused,1))</f>
        <v>26-30</v>
      </c>
      <c r="F4" s="19">
        <v>0</v>
      </c>
      <c r="G4" s="20" t="s">
        <v>169</v>
      </c>
      <c r="H4" s="19" cm="1">
        <f t="array" aca="1" ref="H4:H7" ca="1">COUNTIF(Vanusegrupp,V_grupp)</f>
        <v>0</v>
      </c>
    </row>
    <row r="5" spans="1:8" x14ac:dyDescent="0.25">
      <c r="A5" s="20" t="s">
        <v>144</v>
      </c>
      <c r="B5" s="23">
        <v>31872</v>
      </c>
      <c r="C5" s="19">
        <f ca="1"/>
        <v>37</v>
      </c>
      <c r="D5" s="19" t="str">
        <f ca="1"/>
        <v>üle 30</v>
      </c>
      <c r="F5" s="19">
        <v>21</v>
      </c>
      <c r="G5" s="20" t="s">
        <v>170</v>
      </c>
      <c r="H5" s="19">
        <f ca="1"/>
        <v>2</v>
      </c>
    </row>
    <row r="6" spans="1:8" x14ac:dyDescent="0.25">
      <c r="A6" s="20" t="s">
        <v>145</v>
      </c>
      <c r="B6" s="23">
        <v>30993</v>
      </c>
      <c r="C6" s="19">
        <f ca="1"/>
        <v>39</v>
      </c>
      <c r="D6" s="19" t="str">
        <f ca="1"/>
        <v>üle 30</v>
      </c>
      <c r="F6" s="19">
        <v>26</v>
      </c>
      <c r="G6" s="20" t="s">
        <v>171</v>
      </c>
      <c r="H6" s="19">
        <f ca="1"/>
        <v>8</v>
      </c>
    </row>
    <row r="7" spans="1:8" x14ac:dyDescent="0.25">
      <c r="A7" s="20" t="s">
        <v>146</v>
      </c>
      <c r="B7" s="23">
        <v>34105</v>
      </c>
      <c r="C7" s="19">
        <f ca="1"/>
        <v>31</v>
      </c>
      <c r="D7" s="19" t="str">
        <f ca="1"/>
        <v>üle 30</v>
      </c>
      <c r="F7" s="19">
        <v>31</v>
      </c>
      <c r="G7" s="20" t="s">
        <v>172</v>
      </c>
      <c r="H7" s="19">
        <f ca="1"/>
        <v>13</v>
      </c>
    </row>
    <row r="8" spans="1:8" x14ac:dyDescent="0.25">
      <c r="A8" s="20" t="s">
        <v>147</v>
      </c>
      <c r="B8" s="23">
        <v>33636</v>
      </c>
      <c r="C8" s="19">
        <f ca="1"/>
        <v>32</v>
      </c>
      <c r="D8" s="19" t="str">
        <f ca="1"/>
        <v>üle 30</v>
      </c>
    </row>
    <row r="9" spans="1:8" x14ac:dyDescent="0.25">
      <c r="A9" s="20" t="s">
        <v>148</v>
      </c>
      <c r="B9" s="23">
        <v>34977</v>
      </c>
      <c r="C9" s="19">
        <f ca="1"/>
        <v>28</v>
      </c>
      <c r="D9" s="19" t="str">
        <f ca="1"/>
        <v>26-30</v>
      </c>
    </row>
    <row r="10" spans="1:8" x14ac:dyDescent="0.25">
      <c r="A10" s="20" t="s">
        <v>149</v>
      </c>
      <c r="B10" s="23">
        <v>31350</v>
      </c>
      <c r="C10" s="19">
        <f ca="1"/>
        <v>38</v>
      </c>
      <c r="D10" s="19" t="str">
        <f ca="1"/>
        <v>üle 30</v>
      </c>
    </row>
    <row r="11" spans="1:8" x14ac:dyDescent="0.25">
      <c r="A11" s="20" t="s">
        <v>150</v>
      </c>
      <c r="B11" s="23">
        <v>32173</v>
      </c>
      <c r="C11" s="19">
        <f ca="1"/>
        <v>36</v>
      </c>
      <c r="D11" s="19" t="str">
        <f ca="1"/>
        <v>üle 30</v>
      </c>
    </row>
    <row r="12" spans="1:8" x14ac:dyDescent="0.25">
      <c r="A12" s="20" t="s">
        <v>151</v>
      </c>
      <c r="B12" s="23">
        <v>31192</v>
      </c>
      <c r="C12" s="19">
        <f ca="1"/>
        <v>39</v>
      </c>
      <c r="D12" s="19" t="str">
        <f ca="1"/>
        <v>üle 30</v>
      </c>
    </row>
    <row r="13" spans="1:8" x14ac:dyDescent="0.25">
      <c r="A13" s="20" t="s">
        <v>152</v>
      </c>
      <c r="B13" s="23">
        <v>35160</v>
      </c>
      <c r="C13" s="19">
        <f ca="1"/>
        <v>28</v>
      </c>
      <c r="D13" s="19" t="str">
        <f ca="1"/>
        <v>26-30</v>
      </c>
    </row>
    <row r="14" spans="1:8" x14ac:dyDescent="0.25">
      <c r="A14" s="20" t="s">
        <v>153</v>
      </c>
      <c r="B14" s="23">
        <v>34033</v>
      </c>
      <c r="C14" s="19">
        <f ca="1"/>
        <v>31</v>
      </c>
      <c r="D14" s="19" t="str">
        <f ca="1"/>
        <v>üle 30</v>
      </c>
    </row>
    <row r="15" spans="1:8" x14ac:dyDescent="0.25">
      <c r="A15" s="20" t="s">
        <v>154</v>
      </c>
      <c r="B15" s="23">
        <v>32386</v>
      </c>
      <c r="C15" s="19">
        <f ca="1"/>
        <v>36</v>
      </c>
      <c r="D15" s="19" t="str">
        <f ca="1"/>
        <v>üle 30</v>
      </c>
    </row>
    <row r="16" spans="1:8" x14ac:dyDescent="0.25">
      <c r="A16" s="20" t="s">
        <v>155</v>
      </c>
      <c r="B16" s="23">
        <v>30000</v>
      </c>
      <c r="C16" s="19">
        <f ca="1"/>
        <v>42</v>
      </c>
      <c r="D16" s="19" t="str">
        <f ca="1"/>
        <v>üle 30</v>
      </c>
    </row>
    <row r="17" spans="1:4" x14ac:dyDescent="0.25">
      <c r="A17" s="20" t="s">
        <v>156</v>
      </c>
      <c r="B17" s="23">
        <v>30910</v>
      </c>
      <c r="C17" s="19">
        <f ca="1"/>
        <v>40</v>
      </c>
      <c r="D17" s="19" t="str">
        <f ca="1"/>
        <v>üle 30</v>
      </c>
    </row>
    <row r="18" spans="1:4" x14ac:dyDescent="0.25">
      <c r="A18" s="20" t="s">
        <v>157</v>
      </c>
      <c r="B18" s="23">
        <v>36428</v>
      </c>
      <c r="C18" s="19">
        <f ca="1"/>
        <v>25</v>
      </c>
      <c r="D18" s="19" t="str">
        <f ca="1"/>
        <v>21-25</v>
      </c>
    </row>
    <row r="19" spans="1:4" x14ac:dyDescent="0.25">
      <c r="A19" s="20" t="s">
        <v>158</v>
      </c>
      <c r="B19" s="23">
        <v>35975</v>
      </c>
      <c r="C19" s="19">
        <f ca="1"/>
        <v>26</v>
      </c>
      <c r="D19" s="19" t="str">
        <f ca="1"/>
        <v>26-30</v>
      </c>
    </row>
    <row r="20" spans="1:4" x14ac:dyDescent="0.25">
      <c r="A20" s="20" t="s">
        <v>159</v>
      </c>
      <c r="B20" s="23">
        <v>35132</v>
      </c>
      <c r="C20" s="19">
        <f ca="1"/>
        <v>28</v>
      </c>
      <c r="D20" s="19" t="str">
        <f ca="1"/>
        <v>26-30</v>
      </c>
    </row>
    <row r="21" spans="1:4" x14ac:dyDescent="0.25">
      <c r="A21" s="20" t="s">
        <v>160</v>
      </c>
      <c r="B21" s="23">
        <v>35396</v>
      </c>
      <c r="C21" s="19">
        <f ca="1"/>
        <v>27</v>
      </c>
      <c r="D21" s="19" t="str">
        <f ca="1"/>
        <v>26-30</v>
      </c>
    </row>
    <row r="22" spans="1:4" x14ac:dyDescent="0.25">
      <c r="A22" s="20" t="s">
        <v>161</v>
      </c>
      <c r="B22" s="23">
        <v>35253</v>
      </c>
      <c r="C22" s="19">
        <f ca="1"/>
        <v>28</v>
      </c>
      <c r="D22" s="19" t="str">
        <f ca="1"/>
        <v>26-30</v>
      </c>
    </row>
    <row r="23" spans="1:4" x14ac:dyDescent="0.25">
      <c r="A23" s="20" t="s">
        <v>162</v>
      </c>
      <c r="B23" s="23">
        <v>33378</v>
      </c>
      <c r="C23" s="19">
        <f ca="1"/>
        <v>33</v>
      </c>
      <c r="D23" s="19" t="str">
        <f ca="1"/>
        <v>üle 30</v>
      </c>
    </row>
    <row r="24" spans="1:4" x14ac:dyDescent="0.25">
      <c r="A24" s="20" t="s">
        <v>163</v>
      </c>
      <c r="B24" s="23">
        <v>36349</v>
      </c>
      <c r="C24" s="19">
        <f ca="1"/>
        <v>25</v>
      </c>
      <c r="D24" s="19" t="str">
        <f ca="1"/>
        <v>21-25</v>
      </c>
    </row>
    <row r="25" spans="1:4" x14ac:dyDescent="0.25">
      <c r="A25" s="20" t="s">
        <v>164</v>
      </c>
      <c r="B25" s="23">
        <v>32618</v>
      </c>
      <c r="C25" s="19">
        <f ca="1"/>
        <v>35</v>
      </c>
      <c r="D25" s="19" t="str">
        <f ca="1"/>
        <v>üle 30</v>
      </c>
    </row>
    <row r="26" spans="1:4" x14ac:dyDescent="0.25">
      <c r="A26" s="20" t="s">
        <v>165</v>
      </c>
      <c r="B26" s="23">
        <v>35087</v>
      </c>
      <c r="C26" s="19">
        <f ca="1"/>
        <v>28</v>
      </c>
      <c r="D26" s="19" t="str">
        <f ca="1"/>
        <v>26-30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F60E16-B4BB-455C-8B5F-A344A70DB2F0}">
  <dimension ref="A2:J77"/>
  <sheetViews>
    <sheetView zoomScale="265" zoomScaleNormal="265" workbookViewId="0">
      <selection activeCell="H5" activeCellId="2" sqref="A5:B75 E5:E75 H5:H75"/>
    </sheetView>
  </sheetViews>
  <sheetFormatPr defaultRowHeight="15" x14ac:dyDescent="0.25"/>
  <cols>
    <col min="1" max="1" width="6.5703125" customWidth="1"/>
    <col min="5" max="5" width="11.85546875" customWidth="1"/>
    <col min="6" max="6" width="9.42578125" customWidth="1"/>
    <col min="7" max="7" width="9.5703125" customWidth="1"/>
    <col min="8" max="8" width="11.28515625" customWidth="1"/>
    <col min="9" max="9" width="11.42578125" bestFit="1" customWidth="1"/>
    <col min="10" max="10" width="11.85546875" bestFit="1" customWidth="1"/>
  </cols>
  <sheetData>
    <row r="2" spans="1:10" x14ac:dyDescent="0.25">
      <c r="E2" t="str">
        <f ca="1">_xlfn.FORMULATEXT(E6)</f>
        <v>=B7-$B$6</v>
      </c>
      <c r="F2" t="str">
        <f t="shared" ref="F2:J2" ca="1" si="0">_xlfn.FORMULATEXT(F6)</f>
        <v>=C7-$C$6</v>
      </c>
      <c r="G2" t="str">
        <f t="shared" ca="1" si="0"/>
        <v>=D7-$D$6</v>
      </c>
      <c r="H2" t="str">
        <f t="shared" ca="1" si="0"/>
        <v>=(B7-B6)/B6</v>
      </c>
      <c r="I2" t="str">
        <f t="shared" ca="1" si="0"/>
        <v>=(C7-C6)/C6</v>
      </c>
      <c r="J2" t="str">
        <f t="shared" ca="1" si="0"/>
        <v>=(D7-D6)/D6</v>
      </c>
    </row>
    <row r="4" spans="1:10" x14ac:dyDescent="0.25">
      <c r="E4" s="24" t="s">
        <v>176</v>
      </c>
      <c r="F4" s="24"/>
      <c r="G4" s="24"/>
      <c r="H4" s="24" t="s">
        <v>181</v>
      </c>
      <c r="I4" s="24"/>
      <c r="J4" s="24"/>
    </row>
    <row r="5" spans="1:10" x14ac:dyDescent="0.25">
      <c r="A5" s="26" t="s">
        <v>132</v>
      </c>
      <c r="B5" s="26" t="s">
        <v>133</v>
      </c>
      <c r="C5" s="13" t="s">
        <v>134</v>
      </c>
      <c r="D5" s="13" t="s">
        <v>135</v>
      </c>
      <c r="E5" s="26" t="s">
        <v>177</v>
      </c>
      <c r="F5" s="13" t="s">
        <v>178</v>
      </c>
      <c r="G5" s="13" t="s">
        <v>179</v>
      </c>
      <c r="H5" s="26" t="s">
        <v>180</v>
      </c>
      <c r="I5" s="13" t="s">
        <v>182</v>
      </c>
      <c r="J5" s="13" t="s">
        <v>183</v>
      </c>
    </row>
    <row r="6" spans="1:10" x14ac:dyDescent="0.25">
      <c r="A6" s="16">
        <v>1950</v>
      </c>
      <c r="B6" s="14">
        <v>1022906</v>
      </c>
      <c r="C6" s="14">
        <v>432506</v>
      </c>
      <c r="D6" s="14">
        <v>590400</v>
      </c>
      <c r="E6" s="14">
        <f>B7-$B$6</f>
        <v>26925</v>
      </c>
      <c r="F6" s="14">
        <f>C7-$C$6</f>
        <v>14671</v>
      </c>
      <c r="G6" s="14">
        <f>D7-$D$6</f>
        <v>12254</v>
      </c>
      <c r="H6" s="25">
        <f>(B7-B6)/B6</f>
        <v>2.6322066739270275E-2</v>
      </c>
      <c r="I6" s="25">
        <f t="shared" ref="I6:J6" si="1">(C7-C6)/C6</f>
        <v>3.3920916704045727E-2</v>
      </c>
      <c r="J6" s="25">
        <f t="shared" si="1"/>
        <v>2.0755420054200543E-2</v>
      </c>
    </row>
    <row r="7" spans="1:10" x14ac:dyDescent="0.25">
      <c r="A7" s="16">
        <v>1951</v>
      </c>
      <c r="B7" s="14">
        <v>1049831</v>
      </c>
      <c r="C7" s="14">
        <v>447177</v>
      </c>
      <c r="D7" s="14">
        <v>602654</v>
      </c>
      <c r="E7" s="14">
        <f t="shared" ref="E7:E70" si="2">B8-$B$6</f>
        <v>50533</v>
      </c>
      <c r="F7" s="14">
        <f t="shared" ref="F7:F70" si="3">C8-$C$6</f>
        <v>27669</v>
      </c>
      <c r="G7" s="14">
        <f t="shared" ref="G7:G70" si="4">D8-$D$6</f>
        <v>22864</v>
      </c>
      <c r="H7" s="25">
        <f t="shared" ref="H7:H70" si="5">(B8-B7)/B7</f>
        <v>2.248742892903715E-2</v>
      </c>
      <c r="I7" s="25">
        <f t="shared" ref="I7:I70" si="6">(C8-C7)/C7</f>
        <v>2.906679010772021E-2</v>
      </c>
      <c r="J7" s="25">
        <f t="shared" ref="J7:J70" si="7">(D8-D7)/D7</f>
        <v>1.7605458521805215E-2</v>
      </c>
    </row>
    <row r="8" spans="1:10" x14ac:dyDescent="0.25">
      <c r="A8" s="16">
        <v>1952</v>
      </c>
      <c r="B8" s="14">
        <v>1073439</v>
      </c>
      <c r="C8" s="14">
        <v>460175</v>
      </c>
      <c r="D8" s="14">
        <v>613264</v>
      </c>
      <c r="E8" s="14">
        <f t="shared" si="2"/>
        <v>69857</v>
      </c>
      <c r="F8" s="14">
        <f t="shared" si="3"/>
        <v>38421</v>
      </c>
      <c r="G8" s="14">
        <f t="shared" si="4"/>
        <v>31436</v>
      </c>
      <c r="H8" s="25">
        <f t="shared" si="5"/>
        <v>1.8001954465973382E-2</v>
      </c>
      <c r="I8" s="25">
        <f t="shared" si="6"/>
        <v>2.3365024175585374E-2</v>
      </c>
      <c r="J8" s="25">
        <f t="shared" si="7"/>
        <v>1.3977667040621984E-2</v>
      </c>
    </row>
    <row r="9" spans="1:10" x14ac:dyDescent="0.25">
      <c r="A9" s="16">
        <v>1953</v>
      </c>
      <c r="B9" s="14">
        <v>1092763</v>
      </c>
      <c r="C9" s="14">
        <v>470927</v>
      </c>
      <c r="D9" s="14">
        <v>621836</v>
      </c>
      <c r="E9" s="14">
        <f t="shared" si="2"/>
        <v>97307</v>
      </c>
      <c r="F9" s="14">
        <f t="shared" si="3"/>
        <v>53582</v>
      </c>
      <c r="G9" s="14">
        <f t="shared" si="4"/>
        <v>43725</v>
      </c>
      <c r="H9" s="25">
        <f t="shared" si="5"/>
        <v>2.5119810974566305E-2</v>
      </c>
      <c r="I9" s="25">
        <f t="shared" si="6"/>
        <v>3.2193949380689577E-2</v>
      </c>
      <c r="J9" s="25">
        <f t="shared" si="7"/>
        <v>1.9762445403611242E-2</v>
      </c>
    </row>
    <row r="10" spans="1:10" x14ac:dyDescent="0.25">
      <c r="A10" s="16">
        <v>1954</v>
      </c>
      <c r="B10" s="14">
        <v>1120213</v>
      </c>
      <c r="C10" s="14">
        <v>486088</v>
      </c>
      <c r="D10" s="14">
        <v>634125</v>
      </c>
      <c r="E10" s="14">
        <f t="shared" si="2"/>
        <v>114734</v>
      </c>
      <c r="F10" s="14">
        <f t="shared" si="3"/>
        <v>63529</v>
      </c>
      <c r="G10" s="14">
        <f t="shared" si="4"/>
        <v>51205</v>
      </c>
      <c r="H10" s="25">
        <f t="shared" si="5"/>
        <v>1.5556862846619349E-2</v>
      </c>
      <c r="I10" s="25">
        <f t="shared" si="6"/>
        <v>2.0463372887213838E-2</v>
      </c>
      <c r="J10" s="25">
        <f t="shared" si="7"/>
        <v>1.1795781588803469E-2</v>
      </c>
    </row>
    <row r="11" spans="1:10" x14ac:dyDescent="0.25">
      <c r="A11" s="16">
        <v>1955</v>
      </c>
      <c r="B11" s="14">
        <v>1137640</v>
      </c>
      <c r="C11" s="14">
        <v>496035</v>
      </c>
      <c r="D11" s="14">
        <v>641605</v>
      </c>
      <c r="E11" s="14">
        <f t="shared" si="2"/>
        <v>127885</v>
      </c>
      <c r="F11" s="14">
        <f t="shared" si="3"/>
        <v>71080</v>
      </c>
      <c r="G11" s="14">
        <f t="shared" si="4"/>
        <v>56805</v>
      </c>
      <c r="H11" s="25">
        <f t="shared" si="5"/>
        <v>1.1559895924897156E-2</v>
      </c>
      <c r="I11" s="25">
        <f t="shared" si="6"/>
        <v>1.5222716138982129E-2</v>
      </c>
      <c r="J11" s="25">
        <f t="shared" si="7"/>
        <v>8.7281115327966577E-3</v>
      </c>
    </row>
    <row r="12" spans="1:10" x14ac:dyDescent="0.25">
      <c r="A12" s="16">
        <v>1956</v>
      </c>
      <c r="B12" s="14">
        <v>1150791</v>
      </c>
      <c r="C12" s="14">
        <v>503586</v>
      </c>
      <c r="D12" s="14">
        <v>647205</v>
      </c>
      <c r="E12" s="14">
        <f t="shared" si="2"/>
        <v>142103</v>
      </c>
      <c r="F12" s="14">
        <f t="shared" si="3"/>
        <v>75181</v>
      </c>
      <c r="G12" s="14">
        <f t="shared" si="4"/>
        <v>66922</v>
      </c>
      <c r="H12" s="25">
        <f t="shared" si="5"/>
        <v>1.2354980183195733E-2</v>
      </c>
      <c r="I12" s="25">
        <f t="shared" si="6"/>
        <v>8.1435941428077818E-3</v>
      </c>
      <c r="J12" s="25">
        <f t="shared" si="7"/>
        <v>1.5631832263347779E-2</v>
      </c>
    </row>
    <row r="13" spans="1:10" x14ac:dyDescent="0.25">
      <c r="A13" s="16">
        <v>1957</v>
      </c>
      <c r="B13" s="14">
        <v>1165009</v>
      </c>
      <c r="C13" s="14">
        <v>507687</v>
      </c>
      <c r="D13" s="14">
        <v>657322</v>
      </c>
      <c r="E13" s="14">
        <f t="shared" si="2"/>
        <v>155811</v>
      </c>
      <c r="F13" s="14">
        <f t="shared" si="3"/>
        <v>83058</v>
      </c>
      <c r="G13" s="14">
        <f t="shared" si="4"/>
        <v>72753</v>
      </c>
      <c r="H13" s="25">
        <f t="shared" si="5"/>
        <v>1.1766432705670085E-2</v>
      </c>
      <c r="I13" s="25">
        <f t="shared" si="6"/>
        <v>1.5515465237439604E-2</v>
      </c>
      <c r="J13" s="25">
        <f t="shared" si="7"/>
        <v>8.8708426007344954E-3</v>
      </c>
    </row>
    <row r="14" spans="1:10" x14ac:dyDescent="0.25">
      <c r="A14" s="16">
        <v>1958</v>
      </c>
      <c r="B14" s="14">
        <v>1178717</v>
      </c>
      <c r="C14" s="14">
        <v>515564</v>
      </c>
      <c r="D14" s="14">
        <v>663153</v>
      </c>
      <c r="E14" s="14">
        <f t="shared" si="2"/>
        <v>168522</v>
      </c>
      <c r="F14" s="14">
        <f t="shared" si="3"/>
        <v>90612</v>
      </c>
      <c r="G14" s="14">
        <f t="shared" si="4"/>
        <v>77910</v>
      </c>
      <c r="H14" s="25">
        <f t="shared" si="5"/>
        <v>1.0783758951470115E-2</v>
      </c>
      <c r="I14" s="25">
        <f t="shared" si="6"/>
        <v>1.4651915184147846E-2</v>
      </c>
      <c r="J14" s="25">
        <f t="shared" si="7"/>
        <v>7.7764859693012023E-3</v>
      </c>
    </row>
    <row r="15" spans="1:10" x14ac:dyDescent="0.25">
      <c r="A15" s="16">
        <v>1959</v>
      </c>
      <c r="B15" s="14">
        <v>1191428</v>
      </c>
      <c r="C15" s="14">
        <v>523118</v>
      </c>
      <c r="D15" s="14">
        <v>668310</v>
      </c>
      <c r="E15" s="14">
        <f t="shared" si="2"/>
        <v>183456</v>
      </c>
      <c r="F15" s="14">
        <f t="shared" si="3"/>
        <v>99528</v>
      </c>
      <c r="G15" s="14">
        <f t="shared" si="4"/>
        <v>83928</v>
      </c>
      <c r="H15" s="25">
        <f t="shared" si="5"/>
        <v>1.253453838586973E-2</v>
      </c>
      <c r="I15" s="25">
        <f t="shared" si="6"/>
        <v>1.7043955665834477E-2</v>
      </c>
      <c r="J15" s="25">
        <f t="shared" si="7"/>
        <v>9.0048031602100818E-3</v>
      </c>
    </row>
    <row r="16" spans="1:10" x14ac:dyDescent="0.25">
      <c r="A16" s="16">
        <v>1960</v>
      </c>
      <c r="B16" s="14">
        <v>1206362</v>
      </c>
      <c r="C16" s="14">
        <v>532034</v>
      </c>
      <c r="D16" s="14">
        <v>674328</v>
      </c>
      <c r="E16" s="14">
        <f t="shared" si="2"/>
        <v>193806</v>
      </c>
      <c r="F16" s="14">
        <f t="shared" si="3"/>
        <v>106277</v>
      </c>
      <c r="G16" s="14">
        <f t="shared" si="4"/>
        <v>87529</v>
      </c>
      <c r="H16" s="25">
        <f t="shared" si="5"/>
        <v>8.5795142751512402E-3</v>
      </c>
      <c r="I16" s="25">
        <f t="shared" si="6"/>
        <v>1.2685279512211626E-2</v>
      </c>
      <c r="J16" s="25">
        <f t="shared" si="7"/>
        <v>5.340131212110427E-3</v>
      </c>
    </row>
    <row r="17" spans="1:10" x14ac:dyDescent="0.25">
      <c r="A17" s="16">
        <v>1961</v>
      </c>
      <c r="B17" s="14">
        <v>1216712</v>
      </c>
      <c r="C17" s="14">
        <v>538783</v>
      </c>
      <c r="D17" s="14">
        <v>677929</v>
      </c>
      <c r="E17" s="14">
        <f t="shared" si="2"/>
        <v>210535</v>
      </c>
      <c r="F17" s="14">
        <f t="shared" si="3"/>
        <v>115228</v>
      </c>
      <c r="G17" s="14">
        <f t="shared" si="4"/>
        <v>95307</v>
      </c>
      <c r="H17" s="25">
        <f t="shared" si="5"/>
        <v>1.3749350709124263E-2</v>
      </c>
      <c r="I17" s="25">
        <f t="shared" si="6"/>
        <v>1.6613367533867995E-2</v>
      </c>
      <c r="J17" s="25">
        <f t="shared" si="7"/>
        <v>1.1473177869658917E-2</v>
      </c>
    </row>
    <row r="18" spans="1:10" x14ac:dyDescent="0.25">
      <c r="A18" s="16">
        <v>1962</v>
      </c>
      <c r="B18" s="14">
        <v>1233441</v>
      </c>
      <c r="C18" s="14">
        <v>547734</v>
      </c>
      <c r="D18" s="14">
        <v>685707</v>
      </c>
      <c r="E18" s="14">
        <f t="shared" si="2"/>
        <v>226898</v>
      </c>
      <c r="F18" s="14">
        <f t="shared" si="3"/>
        <v>124880</v>
      </c>
      <c r="G18" s="14">
        <f t="shared" si="4"/>
        <v>102018</v>
      </c>
      <c r="H18" s="25">
        <f t="shared" si="5"/>
        <v>1.3266139199199637E-2</v>
      </c>
      <c r="I18" s="25">
        <f t="shared" si="6"/>
        <v>1.7621692281289823E-2</v>
      </c>
      <c r="J18" s="25">
        <f t="shared" si="7"/>
        <v>9.7869789866517325E-3</v>
      </c>
    </row>
    <row r="19" spans="1:10" x14ac:dyDescent="0.25">
      <c r="A19" s="16">
        <v>1963</v>
      </c>
      <c r="B19" s="14">
        <v>1249804</v>
      </c>
      <c r="C19" s="14">
        <v>557386</v>
      </c>
      <c r="D19" s="14">
        <v>692418</v>
      </c>
      <c r="E19" s="14">
        <f t="shared" si="2"/>
        <v>245004</v>
      </c>
      <c r="F19" s="14">
        <f t="shared" si="3"/>
        <v>135074</v>
      </c>
      <c r="G19" s="14">
        <f t="shared" si="4"/>
        <v>109930</v>
      </c>
      <c r="H19" s="25">
        <f t="shared" si="5"/>
        <v>1.4487071572822618E-2</v>
      </c>
      <c r="I19" s="25">
        <f t="shared" si="6"/>
        <v>1.828894159523203E-2</v>
      </c>
      <c r="J19" s="25">
        <f t="shared" si="7"/>
        <v>1.1426623802385264E-2</v>
      </c>
    </row>
    <row r="20" spans="1:10" x14ac:dyDescent="0.25">
      <c r="A20" s="16">
        <v>1964</v>
      </c>
      <c r="B20" s="14">
        <v>1267910</v>
      </c>
      <c r="C20" s="14">
        <v>567580</v>
      </c>
      <c r="D20" s="14">
        <v>700330</v>
      </c>
      <c r="E20" s="14">
        <f t="shared" si="2"/>
        <v>263356</v>
      </c>
      <c r="F20" s="14">
        <f t="shared" si="3"/>
        <v>145636</v>
      </c>
      <c r="G20" s="14">
        <f t="shared" si="4"/>
        <v>117720</v>
      </c>
      <c r="H20" s="25">
        <f t="shared" si="5"/>
        <v>1.447421346941029E-2</v>
      </c>
      <c r="I20" s="25">
        <f t="shared" si="6"/>
        <v>1.8608830473237251E-2</v>
      </c>
      <c r="J20" s="25">
        <f t="shared" si="7"/>
        <v>1.1123327574143619E-2</v>
      </c>
    </row>
    <row r="21" spans="1:10" x14ac:dyDescent="0.25">
      <c r="A21" s="16">
        <v>1965</v>
      </c>
      <c r="B21" s="14">
        <v>1286262</v>
      </c>
      <c r="C21" s="14">
        <v>578142</v>
      </c>
      <c r="D21" s="14">
        <v>708120</v>
      </c>
      <c r="E21" s="14">
        <f t="shared" si="2"/>
        <v>279964</v>
      </c>
      <c r="F21" s="14">
        <f t="shared" si="3"/>
        <v>156043</v>
      </c>
      <c r="G21" s="14">
        <f t="shared" si="4"/>
        <v>123921</v>
      </c>
      <c r="H21" s="25">
        <f t="shared" si="5"/>
        <v>1.2911832892521119E-2</v>
      </c>
      <c r="I21" s="25">
        <f t="shared" si="6"/>
        <v>1.8000767977417311E-2</v>
      </c>
      <c r="J21" s="25">
        <f t="shared" si="7"/>
        <v>8.7569903406202344E-3</v>
      </c>
    </row>
    <row r="22" spans="1:10" x14ac:dyDescent="0.25">
      <c r="A22" s="16">
        <v>1966</v>
      </c>
      <c r="B22" s="14">
        <v>1302870</v>
      </c>
      <c r="C22" s="14">
        <v>588549</v>
      </c>
      <c r="D22" s="14">
        <v>714321</v>
      </c>
      <c r="E22" s="14">
        <f t="shared" si="2"/>
        <v>291417</v>
      </c>
      <c r="F22" s="14">
        <f t="shared" si="3"/>
        <v>163358</v>
      </c>
      <c r="G22" s="14">
        <f t="shared" si="4"/>
        <v>128059</v>
      </c>
      <c r="H22" s="25">
        <f t="shared" si="5"/>
        <v>8.7905930752876348E-3</v>
      </c>
      <c r="I22" s="25">
        <f t="shared" si="6"/>
        <v>1.24288716827316E-2</v>
      </c>
      <c r="J22" s="25">
        <f t="shared" si="7"/>
        <v>5.7929138300567952E-3</v>
      </c>
    </row>
    <row r="23" spans="1:10" x14ac:dyDescent="0.25">
      <c r="A23" s="16">
        <v>1967</v>
      </c>
      <c r="B23" s="14">
        <v>1314323</v>
      </c>
      <c r="C23" s="14">
        <v>595864</v>
      </c>
      <c r="D23" s="14">
        <v>718459</v>
      </c>
      <c r="E23" s="14">
        <f t="shared" si="2"/>
        <v>300663</v>
      </c>
      <c r="F23" s="14">
        <f t="shared" si="3"/>
        <v>168946</v>
      </c>
      <c r="G23" s="14">
        <f t="shared" si="4"/>
        <v>131717</v>
      </c>
      <c r="H23" s="25">
        <f t="shared" si="5"/>
        <v>7.0348004257705299E-3</v>
      </c>
      <c r="I23" s="25">
        <f t="shared" si="6"/>
        <v>9.377978867661077E-3</v>
      </c>
      <c r="J23" s="25">
        <f t="shared" si="7"/>
        <v>5.0914526785801276E-3</v>
      </c>
    </row>
    <row r="24" spans="1:10" x14ac:dyDescent="0.25">
      <c r="A24" s="16">
        <v>1968</v>
      </c>
      <c r="B24" s="14">
        <v>1323569</v>
      </c>
      <c r="C24" s="14">
        <v>601452</v>
      </c>
      <c r="D24" s="14">
        <v>722117</v>
      </c>
      <c r="E24" s="14">
        <f t="shared" si="2"/>
        <v>315952</v>
      </c>
      <c r="F24" s="14">
        <f t="shared" si="3"/>
        <v>178784</v>
      </c>
      <c r="G24" s="14">
        <f t="shared" si="4"/>
        <v>137168</v>
      </c>
      <c r="H24" s="25">
        <f t="shared" si="5"/>
        <v>1.1551343375373705E-2</v>
      </c>
      <c r="I24" s="25">
        <f t="shared" si="6"/>
        <v>1.6357082526951443E-2</v>
      </c>
      <c r="J24" s="25">
        <f t="shared" si="7"/>
        <v>7.5486382400635904E-3</v>
      </c>
    </row>
    <row r="25" spans="1:10" x14ac:dyDescent="0.25">
      <c r="A25" s="16">
        <v>1969</v>
      </c>
      <c r="B25" s="14">
        <v>1338858</v>
      </c>
      <c r="C25" s="14">
        <v>611290</v>
      </c>
      <c r="D25" s="14">
        <v>727568</v>
      </c>
      <c r="E25" s="14">
        <f t="shared" si="2"/>
        <v>328734</v>
      </c>
      <c r="F25" s="14">
        <f t="shared" si="3"/>
        <v>185949</v>
      </c>
      <c r="G25" s="14">
        <f t="shared" si="4"/>
        <v>142785</v>
      </c>
      <c r="H25" s="25">
        <f t="shared" si="5"/>
        <v>9.5469422448086361E-3</v>
      </c>
      <c r="I25" s="25">
        <f t="shared" si="6"/>
        <v>1.172111436470415E-2</v>
      </c>
      <c r="J25" s="25">
        <f t="shared" si="7"/>
        <v>7.7202405823235763E-3</v>
      </c>
    </row>
    <row r="26" spans="1:10" x14ac:dyDescent="0.25">
      <c r="A26" s="16">
        <v>1970</v>
      </c>
      <c r="B26" s="14">
        <v>1351640</v>
      </c>
      <c r="C26" s="14">
        <v>618455</v>
      </c>
      <c r="D26" s="14">
        <v>733185</v>
      </c>
      <c r="E26" s="14">
        <f t="shared" si="2"/>
        <v>345605</v>
      </c>
      <c r="F26" s="14">
        <f t="shared" si="3"/>
        <v>194214</v>
      </c>
      <c r="G26" s="14">
        <f t="shared" si="4"/>
        <v>151391</v>
      </c>
      <c r="H26" s="25">
        <f t="shared" si="5"/>
        <v>1.2481873871740996E-2</v>
      </c>
      <c r="I26" s="25">
        <f t="shared" si="6"/>
        <v>1.3363947255661285E-2</v>
      </c>
      <c r="J26" s="25">
        <f t="shared" si="7"/>
        <v>1.1737828788095773E-2</v>
      </c>
    </row>
    <row r="27" spans="1:10" x14ac:dyDescent="0.25">
      <c r="A27" s="16">
        <v>1971</v>
      </c>
      <c r="B27" s="14">
        <v>1368511</v>
      </c>
      <c r="C27" s="14">
        <v>626720</v>
      </c>
      <c r="D27" s="14">
        <v>741791</v>
      </c>
      <c r="E27" s="14">
        <f t="shared" si="2"/>
        <v>362493</v>
      </c>
      <c r="F27" s="14">
        <f t="shared" si="3"/>
        <v>203280</v>
      </c>
      <c r="G27" s="14">
        <f t="shared" si="4"/>
        <v>159213</v>
      </c>
      <c r="H27" s="25">
        <f t="shared" si="5"/>
        <v>1.2340419623956256E-2</v>
      </c>
      <c r="I27" s="25">
        <f t="shared" si="6"/>
        <v>1.446579014551953E-2</v>
      </c>
      <c r="J27" s="25">
        <f t="shared" si="7"/>
        <v>1.0544749127449645E-2</v>
      </c>
    </row>
    <row r="28" spans="1:10" x14ac:dyDescent="0.25">
      <c r="A28" s="16">
        <v>1972</v>
      </c>
      <c r="B28" s="14">
        <v>1385399</v>
      </c>
      <c r="C28" s="14">
        <v>635786</v>
      </c>
      <c r="D28" s="14">
        <v>749613</v>
      </c>
      <c r="E28" s="14">
        <f t="shared" si="2"/>
        <v>376731</v>
      </c>
      <c r="F28" s="14">
        <f t="shared" si="3"/>
        <v>210933</v>
      </c>
      <c r="G28" s="14">
        <f t="shared" si="4"/>
        <v>165798</v>
      </c>
      <c r="H28" s="25">
        <f t="shared" si="5"/>
        <v>1.0277183684988946E-2</v>
      </c>
      <c r="I28" s="25">
        <f t="shared" si="6"/>
        <v>1.203706907670191E-2</v>
      </c>
      <c r="J28" s="25">
        <f t="shared" si="7"/>
        <v>8.7845328189345706E-3</v>
      </c>
    </row>
    <row r="29" spans="1:10" x14ac:dyDescent="0.25">
      <c r="A29" s="16">
        <v>1973</v>
      </c>
      <c r="B29" s="14">
        <v>1399637</v>
      </c>
      <c r="C29" s="14">
        <v>643439</v>
      </c>
      <c r="D29" s="14">
        <v>756198</v>
      </c>
      <c r="E29" s="14">
        <f t="shared" si="2"/>
        <v>389359</v>
      </c>
      <c r="F29" s="14">
        <f t="shared" si="3"/>
        <v>217846</v>
      </c>
      <c r="G29" s="14">
        <f t="shared" si="4"/>
        <v>171513</v>
      </c>
      <c r="H29" s="25">
        <f t="shared" si="5"/>
        <v>9.0223393637064459E-3</v>
      </c>
      <c r="I29" s="25">
        <f t="shared" si="6"/>
        <v>1.0743831194565453E-2</v>
      </c>
      <c r="J29" s="25">
        <f t="shared" si="7"/>
        <v>7.5575444526433553E-3</v>
      </c>
    </row>
    <row r="30" spans="1:10" x14ac:dyDescent="0.25">
      <c r="A30" s="16">
        <v>1974</v>
      </c>
      <c r="B30" s="14">
        <v>1412265</v>
      </c>
      <c r="C30" s="14">
        <v>650352</v>
      </c>
      <c r="D30" s="14">
        <v>761913</v>
      </c>
      <c r="E30" s="14">
        <f t="shared" si="2"/>
        <v>401167</v>
      </c>
      <c r="F30" s="14">
        <f t="shared" si="3"/>
        <v>224116</v>
      </c>
      <c r="G30" s="14">
        <f t="shared" si="4"/>
        <v>177051</v>
      </c>
      <c r="H30" s="25">
        <f t="shared" si="5"/>
        <v>8.3610370574927519E-3</v>
      </c>
      <c r="I30" s="25">
        <f t="shared" si="6"/>
        <v>9.6409329101778737E-3</v>
      </c>
      <c r="J30" s="25">
        <f t="shared" si="7"/>
        <v>7.2685464088419541E-3</v>
      </c>
    </row>
    <row r="31" spans="1:10" x14ac:dyDescent="0.25">
      <c r="A31" s="16">
        <v>1975</v>
      </c>
      <c r="B31" s="14">
        <v>1424073</v>
      </c>
      <c r="C31" s="14">
        <v>656622</v>
      </c>
      <c r="D31" s="14">
        <v>767451</v>
      </c>
      <c r="E31" s="14">
        <f t="shared" si="2"/>
        <v>411724</v>
      </c>
      <c r="F31" s="14">
        <f t="shared" si="3"/>
        <v>230049</v>
      </c>
      <c r="G31" s="14">
        <f t="shared" si="4"/>
        <v>181675</v>
      </c>
      <c r="H31" s="25">
        <f t="shared" si="5"/>
        <v>7.4132435626544429E-3</v>
      </c>
      <c r="I31" s="25">
        <f t="shared" si="6"/>
        <v>9.0356399876945943E-3</v>
      </c>
      <c r="J31" s="25">
        <f t="shared" si="7"/>
        <v>6.0251403672677475E-3</v>
      </c>
    </row>
    <row r="32" spans="1:10" x14ac:dyDescent="0.25">
      <c r="A32" s="16">
        <v>1976</v>
      </c>
      <c r="B32" s="14">
        <v>1434630</v>
      </c>
      <c r="C32" s="14">
        <v>662555</v>
      </c>
      <c r="D32" s="14">
        <v>772075</v>
      </c>
      <c r="E32" s="14">
        <f t="shared" si="2"/>
        <v>421616</v>
      </c>
      <c r="F32" s="14">
        <f t="shared" si="3"/>
        <v>235170</v>
      </c>
      <c r="G32" s="14">
        <f t="shared" si="4"/>
        <v>186446</v>
      </c>
      <c r="H32" s="25">
        <f t="shared" si="5"/>
        <v>6.8951576364637574E-3</v>
      </c>
      <c r="I32" s="25">
        <f t="shared" si="6"/>
        <v>7.7291696538400586E-3</v>
      </c>
      <c r="J32" s="25">
        <f t="shared" si="7"/>
        <v>6.1794514781595049E-3</v>
      </c>
    </row>
    <row r="33" spans="1:10" x14ac:dyDescent="0.25">
      <c r="A33" s="16">
        <v>1977</v>
      </c>
      <c r="B33" s="14">
        <v>1444522</v>
      </c>
      <c r="C33" s="14">
        <v>667676</v>
      </c>
      <c r="D33" s="14">
        <v>776846</v>
      </c>
      <c r="E33" s="14">
        <f t="shared" si="2"/>
        <v>432994</v>
      </c>
      <c r="F33" s="14">
        <f t="shared" si="3"/>
        <v>240873</v>
      </c>
      <c r="G33" s="14">
        <f t="shared" si="4"/>
        <v>192121</v>
      </c>
      <c r="H33" s="25">
        <f t="shared" si="5"/>
        <v>7.8766540073463755E-3</v>
      </c>
      <c r="I33" s="25">
        <f t="shared" si="6"/>
        <v>8.5415680659481543E-3</v>
      </c>
      <c r="J33" s="25">
        <f t="shared" si="7"/>
        <v>7.3051801772809543E-3</v>
      </c>
    </row>
    <row r="34" spans="1:10" x14ac:dyDescent="0.25">
      <c r="A34" s="16">
        <v>1978</v>
      </c>
      <c r="B34" s="14">
        <v>1455900</v>
      </c>
      <c r="C34" s="14">
        <v>673379</v>
      </c>
      <c r="D34" s="14">
        <v>782521</v>
      </c>
      <c r="E34" s="14">
        <f t="shared" si="2"/>
        <v>441570</v>
      </c>
      <c r="F34" s="14">
        <f t="shared" si="3"/>
        <v>244768</v>
      </c>
      <c r="G34" s="14">
        <f t="shared" si="4"/>
        <v>196802</v>
      </c>
      <c r="H34" s="25">
        <f t="shared" si="5"/>
        <v>5.890514458410605E-3</v>
      </c>
      <c r="I34" s="25">
        <f t="shared" si="6"/>
        <v>5.7842611664456417E-3</v>
      </c>
      <c r="J34" s="25">
        <f t="shared" si="7"/>
        <v>5.9819480882941159E-3</v>
      </c>
    </row>
    <row r="35" spans="1:10" x14ac:dyDescent="0.25">
      <c r="A35" s="16">
        <v>1979</v>
      </c>
      <c r="B35" s="14">
        <v>1464476</v>
      </c>
      <c r="C35" s="14">
        <v>677274</v>
      </c>
      <c r="D35" s="14">
        <v>787202</v>
      </c>
      <c r="E35" s="14">
        <f t="shared" si="2"/>
        <v>449284</v>
      </c>
      <c r="F35" s="14">
        <f t="shared" si="3"/>
        <v>249067</v>
      </c>
      <c r="G35" s="14">
        <f t="shared" si="4"/>
        <v>200217</v>
      </c>
      <c r="H35" s="25">
        <f t="shared" si="5"/>
        <v>5.2674130542255384E-3</v>
      </c>
      <c r="I35" s="25">
        <f t="shared" si="6"/>
        <v>6.3475048503264554E-3</v>
      </c>
      <c r="J35" s="25">
        <f t="shared" si="7"/>
        <v>4.3381495473842797E-3</v>
      </c>
    </row>
    <row r="36" spans="1:10" x14ac:dyDescent="0.25">
      <c r="A36" s="16">
        <v>1980</v>
      </c>
      <c r="B36" s="14">
        <v>1472190</v>
      </c>
      <c r="C36" s="14">
        <v>681573</v>
      </c>
      <c r="D36" s="14">
        <v>790617</v>
      </c>
      <c r="E36" s="14">
        <f t="shared" si="2"/>
        <v>459341</v>
      </c>
      <c r="F36" s="14">
        <f t="shared" si="3"/>
        <v>254000</v>
      </c>
      <c r="G36" s="14">
        <f t="shared" si="4"/>
        <v>205341</v>
      </c>
      <c r="H36" s="25">
        <f t="shared" si="5"/>
        <v>6.8313193269890432E-3</v>
      </c>
      <c r="I36" s="25">
        <f t="shared" si="6"/>
        <v>7.2376693325586546E-3</v>
      </c>
      <c r="J36" s="25">
        <f t="shared" si="7"/>
        <v>6.48101419524245E-3</v>
      </c>
    </row>
    <row r="37" spans="1:10" x14ac:dyDescent="0.25">
      <c r="A37" s="16">
        <v>1981</v>
      </c>
      <c r="B37" s="14">
        <v>1482247</v>
      </c>
      <c r="C37" s="14">
        <v>686506</v>
      </c>
      <c r="D37" s="14">
        <v>795741</v>
      </c>
      <c r="E37" s="14">
        <f t="shared" si="2"/>
        <v>470179</v>
      </c>
      <c r="F37" s="14">
        <f t="shared" si="3"/>
        <v>259902</v>
      </c>
      <c r="G37" s="14">
        <f t="shared" si="4"/>
        <v>210277</v>
      </c>
      <c r="H37" s="25">
        <f t="shared" si="5"/>
        <v>7.3118717730580665E-3</v>
      </c>
      <c r="I37" s="25">
        <f t="shared" si="6"/>
        <v>8.5971571989174166E-3</v>
      </c>
      <c r="J37" s="25">
        <f t="shared" si="7"/>
        <v>6.2030233455357964E-3</v>
      </c>
    </row>
    <row r="38" spans="1:10" x14ac:dyDescent="0.25">
      <c r="A38" s="16">
        <v>1982</v>
      </c>
      <c r="B38" s="14">
        <v>1493085</v>
      </c>
      <c r="C38" s="14">
        <v>692408</v>
      </c>
      <c r="D38" s="14">
        <v>800677</v>
      </c>
      <c r="E38" s="14">
        <f t="shared" si="2"/>
        <v>480837</v>
      </c>
      <c r="F38" s="14">
        <f t="shared" si="3"/>
        <v>265476</v>
      </c>
      <c r="G38" s="14">
        <f t="shared" si="4"/>
        <v>215361</v>
      </c>
      <c r="H38" s="25">
        <f t="shared" si="5"/>
        <v>7.1382406226035353E-3</v>
      </c>
      <c r="I38" s="25">
        <f t="shared" si="6"/>
        <v>8.0501669535880584E-3</v>
      </c>
      <c r="J38" s="25">
        <f t="shared" si="7"/>
        <v>6.3496266284656612E-3</v>
      </c>
    </row>
    <row r="39" spans="1:10" x14ac:dyDescent="0.25">
      <c r="A39" s="16">
        <v>1983</v>
      </c>
      <c r="B39" s="14">
        <v>1503743</v>
      </c>
      <c r="C39" s="14">
        <v>697982</v>
      </c>
      <c r="D39" s="14">
        <v>805761</v>
      </c>
      <c r="E39" s="14">
        <f t="shared" si="2"/>
        <v>490841</v>
      </c>
      <c r="F39" s="14">
        <f t="shared" si="3"/>
        <v>270708</v>
      </c>
      <c r="G39" s="14">
        <f t="shared" si="4"/>
        <v>220133</v>
      </c>
      <c r="H39" s="25">
        <f t="shared" si="5"/>
        <v>6.6527325480484362E-3</v>
      </c>
      <c r="I39" s="25">
        <f t="shared" si="6"/>
        <v>7.4958953096211653E-3</v>
      </c>
      <c r="J39" s="25">
        <f t="shared" si="7"/>
        <v>5.9223516650719014E-3</v>
      </c>
    </row>
    <row r="40" spans="1:10" x14ac:dyDescent="0.25">
      <c r="A40" s="16">
        <v>1984</v>
      </c>
      <c r="B40" s="14">
        <v>1513747</v>
      </c>
      <c r="C40" s="14">
        <v>703214</v>
      </c>
      <c r="D40" s="14">
        <v>810533</v>
      </c>
      <c r="E40" s="14">
        <f t="shared" si="2"/>
        <v>500580</v>
      </c>
      <c r="F40" s="14">
        <f t="shared" si="3"/>
        <v>275582</v>
      </c>
      <c r="G40" s="14">
        <f t="shared" si="4"/>
        <v>224998</v>
      </c>
      <c r="H40" s="25">
        <f t="shared" si="5"/>
        <v>6.4337039148549919E-3</v>
      </c>
      <c r="I40" s="25">
        <f t="shared" si="6"/>
        <v>6.9310337962554787E-3</v>
      </c>
      <c r="J40" s="25">
        <f t="shared" si="7"/>
        <v>6.0022232284188308E-3</v>
      </c>
    </row>
    <row r="41" spans="1:10" x14ac:dyDescent="0.25">
      <c r="A41" s="16">
        <v>1985</v>
      </c>
      <c r="B41" s="14">
        <v>1523486</v>
      </c>
      <c r="C41" s="14">
        <v>708088</v>
      </c>
      <c r="D41" s="14">
        <v>815398</v>
      </c>
      <c r="E41" s="14">
        <f t="shared" si="2"/>
        <v>511170</v>
      </c>
      <c r="F41" s="14">
        <f t="shared" si="3"/>
        <v>281473</v>
      </c>
      <c r="G41" s="14">
        <f t="shared" si="4"/>
        <v>229697</v>
      </c>
      <c r="H41" s="25">
        <f t="shared" si="5"/>
        <v>6.9511633188621361E-3</v>
      </c>
      <c r="I41" s="25">
        <f t="shared" si="6"/>
        <v>8.3195873959168911E-3</v>
      </c>
      <c r="J41" s="25">
        <f t="shared" si="7"/>
        <v>5.7628299309049075E-3</v>
      </c>
    </row>
    <row r="42" spans="1:10" x14ac:dyDescent="0.25">
      <c r="A42" s="16">
        <v>1986</v>
      </c>
      <c r="B42" s="14">
        <v>1534076</v>
      </c>
      <c r="C42" s="14">
        <v>713979</v>
      </c>
      <c r="D42" s="14">
        <v>820097</v>
      </c>
      <c r="E42" s="14">
        <f t="shared" si="2"/>
        <v>523398</v>
      </c>
      <c r="F42" s="14">
        <f t="shared" si="3"/>
        <v>288072</v>
      </c>
      <c r="G42" s="14">
        <f t="shared" si="4"/>
        <v>235326</v>
      </c>
      <c r="H42" s="25">
        <f t="shared" si="5"/>
        <v>7.9709219099966359E-3</v>
      </c>
      <c r="I42" s="25">
        <f t="shared" si="6"/>
        <v>9.2425687590251254E-3</v>
      </c>
      <c r="J42" s="25">
        <f t="shared" si="7"/>
        <v>6.8638222063975357E-3</v>
      </c>
    </row>
    <row r="43" spans="1:10" x14ac:dyDescent="0.25">
      <c r="A43" s="16">
        <v>1987</v>
      </c>
      <c r="B43" s="14">
        <v>1546304</v>
      </c>
      <c r="C43" s="14">
        <v>720578</v>
      </c>
      <c r="D43" s="14">
        <v>825726</v>
      </c>
      <c r="E43" s="14">
        <f t="shared" si="2"/>
        <v>535231</v>
      </c>
      <c r="F43" s="14">
        <f t="shared" si="3"/>
        <v>294677</v>
      </c>
      <c r="G43" s="14">
        <f t="shared" si="4"/>
        <v>240554</v>
      </c>
      <c r="H43" s="25">
        <f t="shared" si="5"/>
        <v>7.6524409171805806E-3</v>
      </c>
      <c r="I43" s="25">
        <f t="shared" si="6"/>
        <v>9.1662526471804583E-3</v>
      </c>
      <c r="J43" s="25">
        <f t="shared" si="7"/>
        <v>6.3313980666710266E-3</v>
      </c>
    </row>
    <row r="44" spans="1:10" x14ac:dyDescent="0.25">
      <c r="A44" s="16">
        <v>1988</v>
      </c>
      <c r="B44" s="14">
        <v>1558137</v>
      </c>
      <c r="C44" s="14">
        <v>727183</v>
      </c>
      <c r="D44" s="14">
        <v>830954</v>
      </c>
      <c r="E44" s="14">
        <f t="shared" si="2"/>
        <v>542756</v>
      </c>
      <c r="F44" s="14">
        <f t="shared" si="3"/>
        <v>298886</v>
      </c>
      <c r="G44" s="14">
        <f t="shared" si="4"/>
        <v>243870</v>
      </c>
      <c r="H44" s="25">
        <f t="shared" si="5"/>
        <v>4.8294854688644192E-3</v>
      </c>
      <c r="I44" s="25">
        <f t="shared" si="6"/>
        <v>5.7880891054933907E-3</v>
      </c>
      <c r="J44" s="25">
        <f t="shared" si="7"/>
        <v>3.9905939438284188E-3</v>
      </c>
    </row>
    <row r="45" spans="1:10" x14ac:dyDescent="0.25">
      <c r="A45" s="16">
        <v>1989</v>
      </c>
      <c r="B45" s="14">
        <v>1565662</v>
      </c>
      <c r="C45" s="14">
        <v>731392</v>
      </c>
      <c r="D45" s="14">
        <v>834270</v>
      </c>
      <c r="E45" s="14">
        <f t="shared" si="2"/>
        <v>547693</v>
      </c>
      <c r="F45" s="14">
        <f t="shared" si="3"/>
        <v>302032</v>
      </c>
      <c r="G45" s="14">
        <f t="shared" si="4"/>
        <v>245661</v>
      </c>
      <c r="H45" s="25">
        <f t="shared" si="5"/>
        <v>3.1532987324211737E-3</v>
      </c>
      <c r="I45" s="25">
        <f t="shared" si="6"/>
        <v>4.3013869443472175E-3</v>
      </c>
      <c r="J45" s="25">
        <f t="shared" si="7"/>
        <v>2.1467870113991874E-3</v>
      </c>
    </row>
    <row r="46" spans="1:10" x14ac:dyDescent="0.25">
      <c r="A46" s="16">
        <v>1990</v>
      </c>
      <c r="B46" s="14">
        <v>1570599</v>
      </c>
      <c r="C46" s="14">
        <v>734538</v>
      </c>
      <c r="D46" s="14">
        <v>836061</v>
      </c>
      <c r="E46" s="14">
        <f t="shared" si="2"/>
        <v>544843</v>
      </c>
      <c r="F46" s="14">
        <f t="shared" si="3"/>
        <v>301043</v>
      </c>
      <c r="G46" s="14">
        <f t="shared" si="4"/>
        <v>243800</v>
      </c>
      <c r="H46" s="25">
        <f t="shared" si="5"/>
        <v>-1.8145943044660031E-3</v>
      </c>
      <c r="I46" s="25">
        <f t="shared" si="6"/>
        <v>-1.3464245552987047E-3</v>
      </c>
      <c r="J46" s="25">
        <f t="shared" si="7"/>
        <v>-2.2259141378440091E-3</v>
      </c>
    </row>
    <row r="47" spans="1:10" x14ac:dyDescent="0.25">
      <c r="A47" s="16">
        <v>1991</v>
      </c>
      <c r="B47" s="14">
        <v>1567749</v>
      </c>
      <c r="C47" s="14">
        <v>733549</v>
      </c>
      <c r="D47" s="14">
        <v>834200</v>
      </c>
      <c r="E47" s="14">
        <f t="shared" si="2"/>
        <v>531972</v>
      </c>
      <c r="F47" s="14">
        <f t="shared" si="3"/>
        <v>294249</v>
      </c>
      <c r="G47" s="14">
        <f t="shared" si="4"/>
        <v>237723</v>
      </c>
      <c r="H47" s="25">
        <f t="shared" si="5"/>
        <v>-8.2098601242928549E-3</v>
      </c>
      <c r="I47" s="25">
        <f t="shared" si="6"/>
        <v>-9.2618216370003916E-3</v>
      </c>
      <c r="J47" s="25">
        <f t="shared" si="7"/>
        <v>-7.2848237832654041E-3</v>
      </c>
    </row>
    <row r="48" spans="1:10" x14ac:dyDescent="0.25">
      <c r="A48" s="16">
        <v>1992</v>
      </c>
      <c r="B48" s="14">
        <v>1554878</v>
      </c>
      <c r="C48" s="14">
        <v>726755</v>
      </c>
      <c r="D48" s="14">
        <v>828123</v>
      </c>
      <c r="E48" s="14">
        <f t="shared" si="2"/>
        <v>488397</v>
      </c>
      <c r="F48" s="14">
        <f t="shared" si="3"/>
        <v>270799</v>
      </c>
      <c r="G48" s="14">
        <f t="shared" si="4"/>
        <v>217598</v>
      </c>
      <c r="H48" s="25">
        <f t="shared" si="5"/>
        <v>-2.8024706761559427E-2</v>
      </c>
      <c r="I48" s="25">
        <f t="shared" si="6"/>
        <v>-3.2266719871208313E-2</v>
      </c>
      <c r="J48" s="25">
        <f t="shared" si="7"/>
        <v>-2.4301945483943811E-2</v>
      </c>
    </row>
    <row r="49" spans="1:10" x14ac:dyDescent="0.25">
      <c r="A49" s="16">
        <v>1993</v>
      </c>
      <c r="B49" s="14">
        <v>1511303</v>
      </c>
      <c r="C49" s="14">
        <v>703305</v>
      </c>
      <c r="D49" s="14">
        <v>807998</v>
      </c>
      <c r="E49" s="14">
        <f t="shared" si="2"/>
        <v>454046</v>
      </c>
      <c r="F49" s="14">
        <f t="shared" si="3"/>
        <v>253494</v>
      </c>
      <c r="G49" s="14">
        <f t="shared" si="4"/>
        <v>200552</v>
      </c>
      <c r="H49" s="25">
        <f t="shared" si="5"/>
        <v>-2.2729393113095124E-2</v>
      </c>
      <c r="I49" s="25">
        <f t="shared" si="6"/>
        <v>-2.460525660986343E-2</v>
      </c>
      <c r="J49" s="25">
        <f t="shared" si="7"/>
        <v>-2.1096586872739784E-2</v>
      </c>
    </row>
    <row r="50" spans="1:10" x14ac:dyDescent="0.25">
      <c r="A50" s="16">
        <v>1994</v>
      </c>
      <c r="B50" s="14">
        <v>1476952</v>
      </c>
      <c r="C50" s="14">
        <v>686000</v>
      </c>
      <c r="D50" s="14">
        <v>790952</v>
      </c>
      <c r="E50" s="14">
        <f t="shared" si="2"/>
        <v>425169</v>
      </c>
      <c r="F50" s="14">
        <f t="shared" si="3"/>
        <v>238758</v>
      </c>
      <c r="G50" s="14">
        <f t="shared" si="4"/>
        <v>186411</v>
      </c>
      <c r="H50" s="25">
        <f t="shared" si="5"/>
        <v>-1.9551752528179655E-2</v>
      </c>
      <c r="I50" s="25">
        <f t="shared" si="6"/>
        <v>-2.1481049562682215E-2</v>
      </c>
      <c r="J50" s="25">
        <f t="shared" si="7"/>
        <v>-1.7878455329779809E-2</v>
      </c>
    </row>
    <row r="51" spans="1:10" x14ac:dyDescent="0.25">
      <c r="A51" s="16">
        <v>1995</v>
      </c>
      <c r="B51" s="14">
        <v>1448075</v>
      </c>
      <c r="C51" s="14">
        <v>671264</v>
      </c>
      <c r="D51" s="14">
        <v>776811</v>
      </c>
      <c r="E51" s="14">
        <f t="shared" si="2"/>
        <v>402286</v>
      </c>
      <c r="F51" s="14">
        <f t="shared" si="3"/>
        <v>226849</v>
      </c>
      <c r="G51" s="14">
        <f t="shared" si="4"/>
        <v>175437</v>
      </c>
      <c r="H51" s="25">
        <f t="shared" si="5"/>
        <v>-1.580235830326468E-2</v>
      </c>
      <c r="I51" s="25">
        <f t="shared" si="6"/>
        <v>-1.7741156981455879E-2</v>
      </c>
      <c r="J51" s="25">
        <f t="shared" si="7"/>
        <v>-1.4126988418032185E-2</v>
      </c>
    </row>
    <row r="52" spans="1:10" x14ac:dyDescent="0.25">
      <c r="A52" s="16">
        <v>1996</v>
      </c>
      <c r="B52" s="14">
        <v>1425192</v>
      </c>
      <c r="C52" s="14">
        <v>659355</v>
      </c>
      <c r="D52" s="14">
        <v>765837</v>
      </c>
      <c r="E52" s="14">
        <f t="shared" si="2"/>
        <v>383090</v>
      </c>
      <c r="F52" s="14">
        <f t="shared" si="3"/>
        <v>216984</v>
      </c>
      <c r="G52" s="14">
        <f t="shared" si="4"/>
        <v>166106</v>
      </c>
      <c r="H52" s="25">
        <f t="shared" si="5"/>
        <v>-1.3469062414046669E-2</v>
      </c>
      <c r="I52" s="25">
        <f t="shared" si="6"/>
        <v>-1.4961591252056934E-2</v>
      </c>
      <c r="J52" s="25">
        <f t="shared" si="7"/>
        <v>-1.2184054831511144E-2</v>
      </c>
    </row>
    <row r="53" spans="1:10" x14ac:dyDescent="0.25">
      <c r="A53" s="16">
        <v>1997</v>
      </c>
      <c r="B53" s="14">
        <v>1405996</v>
      </c>
      <c r="C53" s="14">
        <v>649490</v>
      </c>
      <c r="D53" s="14">
        <v>756506</v>
      </c>
      <c r="E53" s="14">
        <f t="shared" si="2"/>
        <v>370168</v>
      </c>
      <c r="F53" s="14">
        <f t="shared" si="3"/>
        <v>210493</v>
      </c>
      <c r="G53" s="14">
        <f t="shared" si="4"/>
        <v>159675</v>
      </c>
      <c r="H53" s="25">
        <f t="shared" si="5"/>
        <v>-9.1906378112028772E-3</v>
      </c>
      <c r="I53" s="25">
        <f t="shared" si="6"/>
        <v>-9.9939952886110642E-3</v>
      </c>
      <c r="J53" s="25">
        <f t="shared" si="7"/>
        <v>-8.5009239847403714E-3</v>
      </c>
    </row>
    <row r="54" spans="1:10" x14ac:dyDescent="0.25">
      <c r="A54" s="16">
        <v>1998</v>
      </c>
      <c r="B54" s="14">
        <v>1393074</v>
      </c>
      <c r="C54" s="14">
        <v>642999</v>
      </c>
      <c r="D54" s="14">
        <v>750075</v>
      </c>
      <c r="E54" s="14">
        <f t="shared" si="2"/>
        <v>356331</v>
      </c>
      <c r="F54" s="14">
        <f t="shared" si="3"/>
        <v>203753</v>
      </c>
      <c r="G54" s="14">
        <f t="shared" si="4"/>
        <v>152578</v>
      </c>
      <c r="H54" s="25">
        <f t="shared" si="5"/>
        <v>-9.9327099637205197E-3</v>
      </c>
      <c r="I54" s="25">
        <f t="shared" si="6"/>
        <v>-1.0482131387451613E-2</v>
      </c>
      <c r="J54" s="25">
        <f t="shared" si="7"/>
        <v>-9.4617204946172047E-3</v>
      </c>
    </row>
    <row r="55" spans="1:10" x14ac:dyDescent="0.25">
      <c r="A55" s="16">
        <v>1999</v>
      </c>
      <c r="B55" s="14">
        <v>1379237</v>
      </c>
      <c r="C55" s="14">
        <v>636259</v>
      </c>
      <c r="D55" s="14">
        <v>742978</v>
      </c>
      <c r="E55" s="14">
        <f t="shared" si="2"/>
        <v>378344</v>
      </c>
      <c r="F55" s="14">
        <f t="shared" si="3"/>
        <v>220574</v>
      </c>
      <c r="G55" s="14">
        <f t="shared" si="4"/>
        <v>157770</v>
      </c>
      <c r="H55" s="25">
        <f t="shared" si="5"/>
        <v>1.5960273687553334E-2</v>
      </c>
      <c r="I55" s="25">
        <f t="shared" si="6"/>
        <v>2.643734705520865E-2</v>
      </c>
      <c r="J55" s="25">
        <f t="shared" si="7"/>
        <v>6.9880938601142965E-3</v>
      </c>
    </row>
    <row r="56" spans="1:10" x14ac:dyDescent="0.25">
      <c r="A56" s="16">
        <v>2000</v>
      </c>
      <c r="B56" s="14">
        <v>1401250</v>
      </c>
      <c r="C56" s="14">
        <v>653080</v>
      </c>
      <c r="D56" s="14">
        <v>748170</v>
      </c>
      <c r="E56" s="14">
        <f t="shared" si="2"/>
        <v>369814</v>
      </c>
      <c r="F56" s="14">
        <f t="shared" si="3"/>
        <v>216564</v>
      </c>
      <c r="G56" s="14">
        <f t="shared" si="4"/>
        <v>153250</v>
      </c>
      <c r="H56" s="25">
        <f t="shared" si="5"/>
        <v>-6.0874219446922393E-3</v>
      </c>
      <c r="I56" s="25">
        <f t="shared" si="6"/>
        <v>-6.1401359710908316E-3</v>
      </c>
      <c r="J56" s="25">
        <f t="shared" si="7"/>
        <v>-6.0414077014582243E-3</v>
      </c>
    </row>
    <row r="57" spans="1:10" x14ac:dyDescent="0.25">
      <c r="A57" s="16">
        <v>2001</v>
      </c>
      <c r="B57" s="14">
        <v>1392720</v>
      </c>
      <c r="C57" s="14">
        <v>649070</v>
      </c>
      <c r="D57" s="14">
        <v>743650</v>
      </c>
      <c r="E57" s="14">
        <f t="shared" si="2"/>
        <v>360604</v>
      </c>
      <c r="F57" s="14">
        <f t="shared" si="3"/>
        <v>211794</v>
      </c>
      <c r="G57" s="14">
        <f t="shared" si="4"/>
        <v>148810</v>
      </c>
      <c r="H57" s="25">
        <f t="shared" si="5"/>
        <v>-6.6129588144063414E-3</v>
      </c>
      <c r="I57" s="25">
        <f t="shared" si="6"/>
        <v>-7.3489762275255367E-3</v>
      </c>
      <c r="J57" s="25">
        <f t="shared" si="7"/>
        <v>-5.9705506622739195E-3</v>
      </c>
    </row>
    <row r="58" spans="1:10" x14ac:dyDescent="0.25">
      <c r="A58" s="16">
        <v>2002</v>
      </c>
      <c r="B58" s="14">
        <v>1383510</v>
      </c>
      <c r="C58" s="14">
        <v>644300</v>
      </c>
      <c r="D58" s="14">
        <v>739210</v>
      </c>
      <c r="E58" s="14">
        <f t="shared" si="2"/>
        <v>352284</v>
      </c>
      <c r="F58" s="14">
        <f t="shared" si="3"/>
        <v>207484</v>
      </c>
      <c r="G58" s="14">
        <f t="shared" si="4"/>
        <v>144800</v>
      </c>
      <c r="H58" s="25">
        <f t="shared" si="5"/>
        <v>-6.0136898179268669E-3</v>
      </c>
      <c r="I58" s="25">
        <f t="shared" si="6"/>
        <v>-6.6894303895700764E-3</v>
      </c>
      <c r="J58" s="25">
        <f t="shared" si="7"/>
        <v>-5.424710163552982E-3</v>
      </c>
    </row>
    <row r="59" spans="1:10" x14ac:dyDescent="0.25">
      <c r="A59" s="16">
        <v>2003</v>
      </c>
      <c r="B59" s="14">
        <v>1375190</v>
      </c>
      <c r="C59" s="14">
        <v>639990</v>
      </c>
      <c r="D59" s="14">
        <v>735200</v>
      </c>
      <c r="E59" s="14">
        <f t="shared" si="2"/>
        <v>343344</v>
      </c>
      <c r="F59" s="14">
        <f t="shared" si="3"/>
        <v>202944</v>
      </c>
      <c r="G59" s="14">
        <f t="shared" si="4"/>
        <v>140400</v>
      </c>
      <c r="H59" s="25">
        <f t="shared" si="5"/>
        <v>-6.5009198728902913E-3</v>
      </c>
      <c r="I59" s="25">
        <f t="shared" si="6"/>
        <v>-7.0938608415756499E-3</v>
      </c>
      <c r="J59" s="25">
        <f t="shared" si="7"/>
        <v>-5.9847660500544067E-3</v>
      </c>
    </row>
    <row r="60" spans="1:10" x14ac:dyDescent="0.25">
      <c r="A60" s="16">
        <v>2004</v>
      </c>
      <c r="B60" s="14">
        <v>1366250</v>
      </c>
      <c r="C60" s="14">
        <v>635450</v>
      </c>
      <c r="D60" s="14">
        <v>730800</v>
      </c>
      <c r="E60" s="14">
        <f t="shared" si="2"/>
        <v>335944</v>
      </c>
      <c r="F60" s="14">
        <f t="shared" si="3"/>
        <v>199204</v>
      </c>
      <c r="G60" s="14">
        <f t="shared" si="4"/>
        <v>136740</v>
      </c>
      <c r="H60" s="25">
        <f t="shared" si="5"/>
        <v>-5.4162854528819766E-3</v>
      </c>
      <c r="I60" s="25">
        <f t="shared" si="6"/>
        <v>-5.8855928869305215E-3</v>
      </c>
      <c r="J60" s="25">
        <f t="shared" si="7"/>
        <v>-5.008210180623974E-3</v>
      </c>
    </row>
    <row r="61" spans="1:10" x14ac:dyDescent="0.25">
      <c r="A61" s="16">
        <v>2005</v>
      </c>
      <c r="B61" s="14">
        <v>1358850</v>
      </c>
      <c r="C61" s="14">
        <v>631710</v>
      </c>
      <c r="D61" s="14">
        <v>727140</v>
      </c>
      <c r="E61" s="14">
        <f t="shared" si="2"/>
        <v>327794</v>
      </c>
      <c r="F61" s="14">
        <f t="shared" si="3"/>
        <v>195424</v>
      </c>
      <c r="G61" s="14">
        <f t="shared" si="4"/>
        <v>132370</v>
      </c>
      <c r="H61" s="25">
        <f t="shared" si="5"/>
        <v>-5.9977186591603192E-3</v>
      </c>
      <c r="I61" s="25">
        <f t="shared" si="6"/>
        <v>-5.9837583701381966E-3</v>
      </c>
      <c r="J61" s="25">
        <f t="shared" si="7"/>
        <v>-6.0098467970404598E-3</v>
      </c>
    </row>
    <row r="62" spans="1:10" x14ac:dyDescent="0.25">
      <c r="A62" s="16">
        <v>2006</v>
      </c>
      <c r="B62" s="14">
        <v>1350700</v>
      </c>
      <c r="C62" s="14">
        <v>627930</v>
      </c>
      <c r="D62" s="14">
        <v>722770</v>
      </c>
      <c r="E62" s="14">
        <f t="shared" si="2"/>
        <v>320014</v>
      </c>
      <c r="F62" s="14">
        <f t="shared" si="3"/>
        <v>191754</v>
      </c>
      <c r="G62" s="14">
        <f t="shared" si="4"/>
        <v>128260</v>
      </c>
      <c r="H62" s="25">
        <f t="shared" si="5"/>
        <v>-5.7599763085807356E-3</v>
      </c>
      <c r="I62" s="25">
        <f t="shared" si="6"/>
        <v>-5.8446005127960124E-3</v>
      </c>
      <c r="J62" s="25">
        <f t="shared" si="7"/>
        <v>-5.6864562723964746E-3</v>
      </c>
    </row>
    <row r="63" spans="1:10" x14ac:dyDescent="0.25">
      <c r="A63" s="16">
        <v>2007</v>
      </c>
      <c r="B63" s="14">
        <v>1342920</v>
      </c>
      <c r="C63" s="14">
        <v>624260</v>
      </c>
      <c r="D63" s="14">
        <v>718660</v>
      </c>
      <c r="E63" s="14">
        <f t="shared" si="2"/>
        <v>315534</v>
      </c>
      <c r="F63" s="14">
        <f t="shared" si="3"/>
        <v>189544</v>
      </c>
      <c r="G63" s="14">
        <f t="shared" si="4"/>
        <v>125990</v>
      </c>
      <c r="H63" s="25">
        <f t="shared" si="5"/>
        <v>-3.3360140589163913E-3</v>
      </c>
      <c r="I63" s="25">
        <f t="shared" si="6"/>
        <v>-3.5401915868388169E-3</v>
      </c>
      <c r="J63" s="25">
        <f t="shared" si="7"/>
        <v>-3.1586563882781845E-3</v>
      </c>
    </row>
    <row r="64" spans="1:10" x14ac:dyDescent="0.25">
      <c r="A64" s="16">
        <v>2008</v>
      </c>
      <c r="B64" s="14">
        <v>1338440</v>
      </c>
      <c r="C64" s="14">
        <v>622050</v>
      </c>
      <c r="D64" s="14">
        <v>716390</v>
      </c>
      <c r="E64" s="14">
        <f t="shared" si="2"/>
        <v>312834</v>
      </c>
      <c r="F64" s="14">
        <f t="shared" si="3"/>
        <v>188814</v>
      </c>
      <c r="G64" s="14">
        <f t="shared" si="4"/>
        <v>124020</v>
      </c>
      <c r="H64" s="25">
        <f t="shared" si="5"/>
        <v>-2.0172738411882488E-3</v>
      </c>
      <c r="I64" s="25">
        <f t="shared" si="6"/>
        <v>-1.1735391045735873E-3</v>
      </c>
      <c r="J64" s="25">
        <f t="shared" si="7"/>
        <v>-2.7498987981406774E-3</v>
      </c>
    </row>
    <row r="65" spans="1:10" x14ac:dyDescent="0.25">
      <c r="A65" s="16">
        <v>2009</v>
      </c>
      <c r="B65" s="14">
        <v>1335740</v>
      </c>
      <c r="C65" s="14">
        <v>621320</v>
      </c>
      <c r="D65" s="14">
        <v>714420</v>
      </c>
      <c r="E65" s="14">
        <f t="shared" si="2"/>
        <v>310384</v>
      </c>
      <c r="F65" s="14">
        <f t="shared" si="3"/>
        <v>188294</v>
      </c>
      <c r="G65" s="14">
        <f t="shared" si="4"/>
        <v>122090</v>
      </c>
      <c r="H65" s="25">
        <f t="shared" si="5"/>
        <v>-1.8341892883345561E-3</v>
      </c>
      <c r="I65" s="25">
        <f t="shared" si="6"/>
        <v>-8.3692783106933629E-4</v>
      </c>
      <c r="J65" s="25">
        <f t="shared" si="7"/>
        <v>-2.7014921194815373E-3</v>
      </c>
    </row>
    <row r="66" spans="1:10" x14ac:dyDescent="0.25">
      <c r="A66" s="16">
        <v>2010</v>
      </c>
      <c r="B66" s="14">
        <v>1333290</v>
      </c>
      <c r="C66" s="14">
        <v>620800</v>
      </c>
      <c r="D66" s="14">
        <v>712490</v>
      </c>
      <c r="E66" s="14">
        <f t="shared" si="2"/>
        <v>306754</v>
      </c>
      <c r="F66" s="14">
        <f t="shared" si="3"/>
        <v>187194</v>
      </c>
      <c r="G66" s="14">
        <f t="shared" si="4"/>
        <v>119560</v>
      </c>
      <c r="H66" s="25">
        <f t="shared" si="5"/>
        <v>-2.722588484125734E-3</v>
      </c>
      <c r="I66" s="25">
        <f t="shared" si="6"/>
        <v>-1.7719072164948454E-3</v>
      </c>
      <c r="J66" s="25">
        <f t="shared" si="7"/>
        <v>-3.5509270305548149E-3</v>
      </c>
    </row>
    <row r="67" spans="1:10" x14ac:dyDescent="0.25">
      <c r="A67" s="16">
        <v>2011</v>
      </c>
      <c r="B67" s="14">
        <v>1329660</v>
      </c>
      <c r="C67" s="14">
        <v>619700</v>
      </c>
      <c r="D67" s="14">
        <v>709960</v>
      </c>
      <c r="E67" s="14">
        <f t="shared" si="2"/>
        <v>302311</v>
      </c>
      <c r="F67" s="14">
        <f t="shared" si="3"/>
        <v>185632</v>
      </c>
      <c r="G67" s="14">
        <f t="shared" si="4"/>
        <v>116679</v>
      </c>
      <c r="H67" s="25">
        <f t="shared" si="5"/>
        <v>-3.3414557104823788E-3</v>
      </c>
      <c r="I67" s="25">
        <f t="shared" si="6"/>
        <v>-2.5205744715184769E-3</v>
      </c>
      <c r="J67" s="25">
        <f t="shared" si="7"/>
        <v>-4.0579750971885742E-3</v>
      </c>
    </row>
    <row r="68" spans="1:10" x14ac:dyDescent="0.25">
      <c r="A68" s="16">
        <v>2012</v>
      </c>
      <c r="B68" s="14">
        <v>1325217</v>
      </c>
      <c r="C68" s="14">
        <v>618138</v>
      </c>
      <c r="D68" s="14">
        <v>707079</v>
      </c>
      <c r="E68" s="14">
        <f t="shared" si="2"/>
        <v>297268</v>
      </c>
      <c r="F68" s="14">
        <f t="shared" si="3"/>
        <v>183661</v>
      </c>
      <c r="G68" s="14">
        <f t="shared" si="4"/>
        <v>113607</v>
      </c>
      <c r="H68" s="25">
        <f t="shared" si="5"/>
        <v>-3.8054145094727882E-3</v>
      </c>
      <c r="I68" s="25">
        <f t="shared" si="6"/>
        <v>-3.1886083690049797E-3</v>
      </c>
      <c r="J68" s="25">
        <f t="shared" si="7"/>
        <v>-4.3446347579266251E-3</v>
      </c>
    </row>
    <row r="69" spans="1:10" x14ac:dyDescent="0.25">
      <c r="A69" s="16">
        <v>2013</v>
      </c>
      <c r="B69" s="14">
        <v>1320174</v>
      </c>
      <c r="C69" s="14">
        <v>616167</v>
      </c>
      <c r="D69" s="14">
        <v>704007</v>
      </c>
      <c r="E69" s="14">
        <f t="shared" si="2"/>
        <v>292913</v>
      </c>
      <c r="F69" s="14">
        <f t="shared" si="3"/>
        <v>182413</v>
      </c>
      <c r="G69" s="14">
        <f t="shared" si="4"/>
        <v>110500</v>
      </c>
      <c r="H69" s="25">
        <f t="shared" si="5"/>
        <v>-3.2988075814248726E-3</v>
      </c>
      <c r="I69" s="25">
        <f t="shared" si="6"/>
        <v>-2.0254249253854879E-3</v>
      </c>
      <c r="J69" s="25">
        <f t="shared" si="7"/>
        <v>-4.4133083903995273E-3</v>
      </c>
    </row>
    <row r="70" spans="1:10" x14ac:dyDescent="0.25">
      <c r="A70" s="16">
        <v>2014</v>
      </c>
      <c r="B70" s="14">
        <v>1315819</v>
      </c>
      <c r="C70" s="14">
        <v>614919</v>
      </c>
      <c r="D70" s="14">
        <v>700900</v>
      </c>
      <c r="E70" s="14">
        <f t="shared" si="2"/>
        <v>290365</v>
      </c>
      <c r="F70" s="14">
        <f t="shared" si="3"/>
        <v>181883</v>
      </c>
      <c r="G70" s="14">
        <f t="shared" si="4"/>
        <v>108482</v>
      </c>
      <c r="H70" s="25">
        <f t="shared" si="5"/>
        <v>-1.9364365463638996E-3</v>
      </c>
      <c r="I70" s="25">
        <f t="shared" si="6"/>
        <v>-8.6190213670418378E-4</v>
      </c>
      <c r="J70" s="25">
        <f t="shared" si="7"/>
        <v>-2.8791553716650022E-3</v>
      </c>
    </row>
    <row r="71" spans="1:10" x14ac:dyDescent="0.25">
      <c r="A71" s="16">
        <v>2015</v>
      </c>
      <c r="B71" s="14">
        <v>1313271</v>
      </c>
      <c r="C71" s="14">
        <v>614389</v>
      </c>
      <c r="D71" s="14">
        <v>698882</v>
      </c>
      <c r="E71" s="14">
        <f t="shared" ref="E71:E77" si="8">B72-$B$6</f>
        <v>293038</v>
      </c>
      <c r="F71" s="14">
        <f t="shared" ref="F71:F77" si="9">C72-$C$6</f>
        <v>184202</v>
      </c>
      <c r="G71" s="14">
        <f t="shared" ref="G71:G77" si="10">D72-$D$6</f>
        <v>108836</v>
      </c>
      <c r="H71" s="25">
        <f t="shared" ref="H71:H77" si="11">(B72-B71)/B71</f>
        <v>2.0353757906783902E-3</v>
      </c>
      <c r="I71" s="25">
        <f t="shared" ref="I71:I77" si="12">(C72-C71)/C71</f>
        <v>3.7744816394824779E-3</v>
      </c>
      <c r="J71" s="25">
        <f t="shared" ref="J71:J77" si="13">(D72-D71)/D71</f>
        <v>5.0652327574612021E-4</v>
      </c>
    </row>
    <row r="72" spans="1:10" x14ac:dyDescent="0.25">
      <c r="A72" s="16">
        <v>2016</v>
      </c>
      <c r="B72" s="14">
        <v>1315944</v>
      </c>
      <c r="C72" s="14">
        <v>616708</v>
      </c>
      <c r="D72" s="14">
        <v>699236</v>
      </c>
      <c r="E72" s="14">
        <f t="shared" si="8"/>
        <v>292729</v>
      </c>
      <c r="F72" s="14">
        <f t="shared" si="9"/>
        <v>185032</v>
      </c>
      <c r="G72" s="14">
        <f t="shared" si="10"/>
        <v>107697</v>
      </c>
      <c r="H72" s="25">
        <f t="shared" si="11"/>
        <v>-2.3481242362896902E-4</v>
      </c>
      <c r="I72" s="25">
        <f t="shared" si="12"/>
        <v>1.3458557372370717E-3</v>
      </c>
      <c r="J72" s="25">
        <f t="shared" si="13"/>
        <v>-1.6289207077438805E-3</v>
      </c>
    </row>
    <row r="73" spans="1:10" x14ac:dyDescent="0.25">
      <c r="A73" s="16">
        <v>2017</v>
      </c>
      <c r="B73" s="14">
        <v>1315635</v>
      </c>
      <c r="C73" s="14">
        <v>617538</v>
      </c>
      <c r="D73" s="14">
        <v>698097</v>
      </c>
      <c r="E73" s="14">
        <f t="shared" si="8"/>
        <v>296227</v>
      </c>
      <c r="F73" s="14">
        <f t="shared" si="9"/>
        <v>188578</v>
      </c>
      <c r="G73" s="14">
        <f t="shared" si="10"/>
        <v>107649</v>
      </c>
      <c r="H73" s="25">
        <f t="shared" si="11"/>
        <v>2.6587921421974939E-3</v>
      </c>
      <c r="I73" s="25">
        <f t="shared" si="12"/>
        <v>5.7421567579646919E-3</v>
      </c>
      <c r="J73" s="25">
        <f t="shared" si="13"/>
        <v>-6.8758353065548201E-5</v>
      </c>
    </row>
    <row r="74" spans="1:10" x14ac:dyDescent="0.25">
      <c r="A74" s="16">
        <v>2018</v>
      </c>
      <c r="B74" s="14">
        <v>1319133</v>
      </c>
      <c r="C74" s="14">
        <v>621084</v>
      </c>
      <c r="D74" s="14">
        <v>698049</v>
      </c>
      <c r="E74" s="14">
        <f t="shared" si="8"/>
        <v>301914</v>
      </c>
      <c r="F74" s="14">
        <f t="shared" si="9"/>
        <v>193129</v>
      </c>
      <c r="G74" s="14">
        <f t="shared" si="10"/>
        <v>108785</v>
      </c>
      <c r="H74" s="25">
        <f t="shared" si="11"/>
        <v>4.3111649848802209E-3</v>
      </c>
      <c r="I74" s="25">
        <f t="shared" si="12"/>
        <v>7.327511254516297E-3</v>
      </c>
      <c r="J74" s="25">
        <f t="shared" si="13"/>
        <v>1.6273929194082365E-3</v>
      </c>
    </row>
    <row r="75" spans="1:10" x14ac:dyDescent="0.25">
      <c r="A75" s="16">
        <v>2019</v>
      </c>
      <c r="B75" s="14">
        <v>1324820</v>
      </c>
      <c r="C75" s="14">
        <v>625635</v>
      </c>
      <c r="D75" s="14">
        <v>699185</v>
      </c>
      <c r="E75" s="14">
        <f t="shared" si="8"/>
        <v>306070</v>
      </c>
      <c r="F75" s="14">
        <f t="shared" si="9"/>
        <v>196771</v>
      </c>
      <c r="G75" s="14">
        <f t="shared" si="10"/>
        <v>109299</v>
      </c>
      <c r="H75" s="25">
        <f t="shared" si="11"/>
        <v>3.1370299361422683E-3</v>
      </c>
      <c r="I75" s="25">
        <f t="shared" si="12"/>
        <v>5.8212855738569609E-3</v>
      </c>
      <c r="J75" s="25">
        <f t="shared" si="13"/>
        <v>7.3514162918254821E-4</v>
      </c>
    </row>
    <row r="76" spans="1:10" x14ac:dyDescent="0.25">
      <c r="A76" s="16">
        <v>2020</v>
      </c>
      <c r="B76" s="14">
        <v>1328976</v>
      </c>
      <c r="C76" s="14">
        <v>629277</v>
      </c>
      <c r="D76" s="14">
        <v>699699</v>
      </c>
      <c r="E76" s="14">
        <f t="shared" si="8"/>
        <v>306554</v>
      </c>
      <c r="F76" s="14"/>
      <c r="G76" s="14"/>
      <c r="H76" s="25"/>
      <c r="I76" s="25"/>
      <c r="J76" s="25"/>
    </row>
    <row r="77" spans="1:10" x14ac:dyDescent="0.25">
      <c r="A77" s="16">
        <v>2021</v>
      </c>
      <c r="B77" s="14">
        <v>1329460</v>
      </c>
      <c r="C77" s="15"/>
      <c r="D77" s="15"/>
      <c r="E77" s="14"/>
      <c r="F77" s="14"/>
      <c r="G77" s="14"/>
      <c r="H77" s="25"/>
      <c r="I77" s="25"/>
      <c r="J77" s="25"/>
    </row>
  </sheetData>
  <mergeCells count="2">
    <mergeCell ref="E4:G4"/>
    <mergeCell ref="H4:J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 tint="0.59999389629810485"/>
  </sheetPr>
  <dimension ref="B3:K12"/>
  <sheetViews>
    <sheetView tabSelected="1" topLeftCell="B1" zoomScale="340" zoomScaleNormal="340" workbookViewId="0">
      <selection activeCell="C15" sqref="C15"/>
    </sheetView>
  </sheetViews>
  <sheetFormatPr defaultRowHeight="15" x14ac:dyDescent="0.25"/>
  <cols>
    <col min="2" max="2" width="13.42578125" customWidth="1"/>
    <col min="3" max="3" width="36.28515625" bestFit="1" customWidth="1"/>
    <col min="6" max="6" width="11" customWidth="1"/>
  </cols>
  <sheetData>
    <row r="3" spans="2:11" x14ac:dyDescent="0.25">
      <c r="K3" t="s">
        <v>136</v>
      </c>
    </row>
    <row r="4" spans="2:11" x14ac:dyDescent="0.25">
      <c r="K4" t="s">
        <v>137</v>
      </c>
    </row>
    <row r="5" spans="2:11" x14ac:dyDescent="0.25">
      <c r="B5" s="30" t="s">
        <v>136</v>
      </c>
      <c r="C5" s="31" t="s">
        <v>137</v>
      </c>
      <c r="D5" s="31" t="s">
        <v>138</v>
      </c>
      <c r="E5" s="31" t="s">
        <v>139</v>
      </c>
      <c r="F5" s="32" t="s">
        <v>140</v>
      </c>
      <c r="K5" t="s">
        <v>138</v>
      </c>
    </row>
    <row r="6" spans="2:11" x14ac:dyDescent="0.25">
      <c r="B6" s="28">
        <v>212012</v>
      </c>
      <c r="C6" s="19" t="str">
        <f>_xlfn.IFNA(INDEX(Nimetus,MATCH(Kaubaartikkel,Artikkel,0)),"")</f>
        <v>AP&amp;KO Pasteet kanaliha 250g</v>
      </c>
      <c r="D6" s="21">
        <v>10</v>
      </c>
      <c r="E6" s="27">
        <f>_xlfn.IFNA(INDEX(Hind_käibemaksuga,MATCH(Kaubaartikkel,Artikkel,0)),"")</f>
        <v>1.78</v>
      </c>
      <c r="F6" s="29">
        <f>IFERROR(Kogus*Hind,"")</f>
        <v>17.8</v>
      </c>
      <c r="K6" t="s">
        <v>139</v>
      </c>
    </row>
    <row r="7" spans="2:11" x14ac:dyDescent="0.25">
      <c r="B7" s="33">
        <v>208014</v>
      </c>
      <c r="C7" s="34" t="str">
        <f>_xlfn.IFNA(INDEX(Nimetus,MATCH(Kaubaartikkel,Artikkel,0)),"")</f>
        <v>AROMA margariin 400g</v>
      </c>
      <c r="D7" s="35">
        <v>12</v>
      </c>
      <c r="E7" s="36">
        <f>_xlfn.IFNA(INDEX(Hind_käibemaksuga,MATCH(Kaubaartikkel,Artikkel,0)),"")</f>
        <v>1.34</v>
      </c>
      <c r="F7" s="37">
        <f>IFERROR(Kogus*Hind,"")</f>
        <v>16.080000000000002</v>
      </c>
      <c r="K7" t="s">
        <v>140</v>
      </c>
    </row>
    <row r="8" spans="2:11" x14ac:dyDescent="0.25">
      <c r="B8" s="33">
        <v>212017</v>
      </c>
      <c r="C8" s="38" t="str">
        <f>_xlfn.IFNA(INDEX(Nimetus,MATCH(Kaubaartikkel,Artikkel,0)),"")</f>
        <v>AP&amp;KO Pasteet veiseliha 250g</v>
      </c>
      <c r="D8" s="35">
        <v>25</v>
      </c>
      <c r="E8" s="36">
        <f>_xlfn.IFNA(INDEX(Hind_käibemaksuga,MATCH(Kaubaartikkel,Artikkel,0)),"")</f>
        <v>1.8</v>
      </c>
      <c r="F8" s="37">
        <f>IFERROR(Kogus*Hind,"")</f>
        <v>45</v>
      </c>
    </row>
    <row r="9" spans="2:11" x14ac:dyDescent="0.25">
      <c r="B9" s="33">
        <v>308050</v>
      </c>
      <c r="C9" s="38" t="str">
        <f>_xlfn.IFNA(INDEX(Nimetus,MATCH(Kaubaartikkel,Artikkel,0)),"")</f>
        <v>Bosto riis 1kg 8*125g</v>
      </c>
      <c r="D9" s="35">
        <v>10</v>
      </c>
      <c r="E9" s="36">
        <f>_xlfn.IFNA(INDEX(Hind_käibemaksuga,MATCH(Kaubaartikkel,Artikkel,0)),"")</f>
        <v>3.32</v>
      </c>
      <c r="F9" s="37">
        <f>IFERROR(Kogus*Hind,"")</f>
        <v>33.199999999999996</v>
      </c>
    </row>
    <row r="10" spans="2:11" x14ac:dyDescent="0.25">
      <c r="B10" s="33">
        <v>208014</v>
      </c>
      <c r="C10" s="38" t="str">
        <f>_xlfn.IFNA(INDEX(Nimetus,MATCH(Kaubaartikkel,Artikkel,0)),"")</f>
        <v>AROMA margariin 400g</v>
      </c>
      <c r="D10" s="35">
        <v>52</v>
      </c>
      <c r="E10" s="36">
        <f>_xlfn.IFNA(INDEX(Hind_käibemaksuga,MATCH(Kaubaartikkel,Artikkel,0)),"")</f>
        <v>1.34</v>
      </c>
      <c r="F10" s="37">
        <f>IFERROR(Kogus*Hind,"")</f>
        <v>69.680000000000007</v>
      </c>
    </row>
    <row r="11" spans="2:11" x14ac:dyDescent="0.25">
      <c r="B11" s="33">
        <v>212013</v>
      </c>
      <c r="C11" s="38" t="str">
        <f>_xlfn.IFNA(INDEX(Nimetus,MATCH(Kaubaartikkel,Artikkel,0)),"")</f>
        <v>AP&amp;KO Pasteet kanamaksa 250g</v>
      </c>
      <c r="D11" s="35">
        <v>5</v>
      </c>
      <c r="E11" s="36">
        <f>_xlfn.IFNA(INDEX(Hind_käibemaksuga,MATCH(Kaubaartikkel,Artikkel,0)),"")</f>
        <v>1.83</v>
      </c>
      <c r="F11" s="37">
        <f>IFERROR(Kogus*Hind,"")</f>
        <v>9.15</v>
      </c>
    </row>
    <row r="12" spans="2:11" x14ac:dyDescent="0.25">
      <c r="B12" s="39" t="s">
        <v>184</v>
      </c>
      <c r="C12" s="40"/>
      <c r="D12" s="40"/>
      <c r="E12" s="40"/>
      <c r="F12" s="41">
        <f>SUBTOTAL(109,Table1[Maksumus])</f>
        <v>190.91</v>
      </c>
    </row>
  </sheetData>
  <dataValidations count="2">
    <dataValidation type="list" allowBlank="1" showInputMessage="1" showErrorMessage="1" errorTitle="Sisesttuse viga ..." error="Vali artikkel loendist!" sqref="B6:B12" xr:uid="{25201161-1960-44D0-883F-CAA8CFB4547A}">
      <formula1>Artikkel</formula1>
    </dataValidation>
    <dataValidation type="whole" allowBlank="1" showInputMessage="1" showErrorMessage="1" errorTitle="Sisestuse viga ..." error="Lubatud vahemik 1 kuni 100!" sqref="D6:D12" xr:uid="{59289835-45FA-49B3-A5EB-C13D4F597712}">
      <formula1>1</formula1>
      <formula2>100</formula2>
    </dataValidation>
  </dataValidations>
  <pageMargins left="0.7" right="0.7" top="0.75" bottom="0.75" header="0.3" footer="0.3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0.59999389629810485"/>
  </sheetPr>
  <dimension ref="B2:G120"/>
  <sheetViews>
    <sheetView workbookViewId="0">
      <selection activeCell="C12" sqref="B4:D120"/>
    </sheetView>
  </sheetViews>
  <sheetFormatPr defaultColWidth="9.140625" defaultRowHeight="15" x14ac:dyDescent="0.2"/>
  <cols>
    <col min="1" max="1" width="3.85546875" style="2" customWidth="1"/>
    <col min="2" max="2" width="11.140625" style="2" customWidth="1"/>
    <col min="3" max="3" width="44.140625" style="2" bestFit="1" customWidth="1"/>
    <col min="4" max="4" width="20.5703125" style="2" customWidth="1"/>
    <col min="5" max="16384" width="9.140625" style="2"/>
  </cols>
  <sheetData>
    <row r="2" spans="2:7" ht="18" x14ac:dyDescent="0.25">
      <c r="B2" s="1" t="s">
        <v>0</v>
      </c>
    </row>
    <row r="4" spans="2:7" ht="40.5" customHeight="1" thickBot="1" x14ac:dyDescent="0.3">
      <c r="B4" s="3" t="s">
        <v>1</v>
      </c>
      <c r="C4" s="3" t="s">
        <v>2</v>
      </c>
      <c r="D4" s="4" t="s">
        <v>3</v>
      </c>
      <c r="F4" s="5"/>
      <c r="G4" s="5"/>
    </row>
    <row r="5" spans="2:7" x14ac:dyDescent="0.2">
      <c r="B5" s="2">
        <v>212042</v>
      </c>
      <c r="C5" s="2" t="s">
        <v>4</v>
      </c>
      <c r="D5" s="6">
        <v>1.79</v>
      </c>
    </row>
    <row r="6" spans="2:7" x14ac:dyDescent="0.2">
      <c r="B6" s="2">
        <v>212012</v>
      </c>
      <c r="C6" s="2" t="s">
        <v>5</v>
      </c>
      <c r="D6" s="6">
        <v>1.78</v>
      </c>
    </row>
    <row r="7" spans="2:7" x14ac:dyDescent="0.2">
      <c r="B7" s="2">
        <v>212013</v>
      </c>
      <c r="C7" s="2" t="s">
        <v>6</v>
      </c>
      <c r="D7" s="6">
        <v>1.83</v>
      </c>
    </row>
    <row r="8" spans="2:7" x14ac:dyDescent="0.2">
      <c r="B8" s="2">
        <v>212014</v>
      </c>
      <c r="C8" s="2" t="s">
        <v>7</v>
      </c>
      <c r="D8" s="6">
        <v>1.83</v>
      </c>
    </row>
    <row r="9" spans="2:7" x14ac:dyDescent="0.2">
      <c r="B9" s="2">
        <v>212017</v>
      </c>
      <c r="C9" s="2" t="s">
        <v>8</v>
      </c>
      <c r="D9" s="6">
        <v>1.8</v>
      </c>
    </row>
    <row r="10" spans="2:7" x14ac:dyDescent="0.2">
      <c r="B10" s="2">
        <v>208014</v>
      </c>
      <c r="C10" s="2" t="s">
        <v>9</v>
      </c>
      <c r="D10" s="6">
        <v>1.34</v>
      </c>
    </row>
    <row r="11" spans="2:7" x14ac:dyDescent="0.2">
      <c r="B11" s="2">
        <v>214103</v>
      </c>
      <c r="C11" s="2" t="s">
        <v>10</v>
      </c>
      <c r="D11" s="6">
        <v>2.69</v>
      </c>
    </row>
    <row r="12" spans="2:7" x14ac:dyDescent="0.2">
      <c r="B12" s="2">
        <v>214104</v>
      </c>
      <c r="C12" s="2" t="s">
        <v>11</v>
      </c>
      <c r="D12" s="6">
        <v>2.69</v>
      </c>
    </row>
    <row r="13" spans="2:7" x14ac:dyDescent="0.2">
      <c r="B13" s="2">
        <v>214105</v>
      </c>
      <c r="C13" s="2" t="s">
        <v>12</v>
      </c>
      <c r="D13" s="6">
        <v>2.69</v>
      </c>
    </row>
    <row r="14" spans="2:7" x14ac:dyDescent="0.2">
      <c r="B14" s="2">
        <v>208041</v>
      </c>
      <c r="C14" s="2" t="s">
        <v>13</v>
      </c>
      <c r="D14" s="6">
        <v>1.25</v>
      </c>
    </row>
    <row r="15" spans="2:7" x14ac:dyDescent="0.2">
      <c r="B15" s="2">
        <v>308050</v>
      </c>
      <c r="C15" s="2" t="s">
        <v>14</v>
      </c>
      <c r="D15" s="6">
        <v>3.32</v>
      </c>
    </row>
    <row r="16" spans="2:7" x14ac:dyDescent="0.2">
      <c r="B16" s="2">
        <v>308010</v>
      </c>
      <c r="C16" s="2" t="s">
        <v>15</v>
      </c>
      <c r="D16" s="6">
        <v>1.72</v>
      </c>
    </row>
    <row r="17" spans="2:4" x14ac:dyDescent="0.2">
      <c r="B17" s="2">
        <v>308030</v>
      </c>
      <c r="C17" s="2" t="s">
        <v>16</v>
      </c>
      <c r="D17" s="6">
        <v>3.14</v>
      </c>
    </row>
    <row r="18" spans="2:4" x14ac:dyDescent="0.2">
      <c r="B18" s="2">
        <v>308028</v>
      </c>
      <c r="C18" s="2" t="s">
        <v>17</v>
      </c>
      <c r="D18" s="6">
        <v>1.84</v>
      </c>
    </row>
    <row r="19" spans="2:4" x14ac:dyDescent="0.2">
      <c r="B19" s="2">
        <v>308013</v>
      </c>
      <c r="C19" s="2" t="s">
        <v>18</v>
      </c>
      <c r="D19" s="6">
        <v>2.86</v>
      </c>
    </row>
    <row r="20" spans="2:4" x14ac:dyDescent="0.2">
      <c r="B20" s="2">
        <v>308059</v>
      </c>
      <c r="C20" s="2" t="s">
        <v>19</v>
      </c>
      <c r="D20" s="6">
        <v>0.69</v>
      </c>
    </row>
    <row r="21" spans="2:4" x14ac:dyDescent="0.2">
      <c r="B21" s="2">
        <v>308029</v>
      </c>
      <c r="C21" s="2" t="s">
        <v>20</v>
      </c>
      <c r="D21" s="6">
        <v>1.29</v>
      </c>
    </row>
    <row r="22" spans="2:4" x14ac:dyDescent="0.2">
      <c r="B22" s="2">
        <v>308021</v>
      </c>
      <c r="C22" s="2" t="s">
        <v>21</v>
      </c>
      <c r="D22" s="6">
        <v>1.68</v>
      </c>
    </row>
    <row r="23" spans="2:4" x14ac:dyDescent="0.2">
      <c r="B23" s="2">
        <v>306001</v>
      </c>
      <c r="C23" s="2" t="s">
        <v>22</v>
      </c>
      <c r="D23" s="6">
        <v>0.88</v>
      </c>
    </row>
    <row r="24" spans="2:4" x14ac:dyDescent="0.2">
      <c r="B24" s="2">
        <v>305119</v>
      </c>
      <c r="C24" s="2" t="s">
        <v>23</v>
      </c>
      <c r="D24" s="6">
        <v>0.99</v>
      </c>
    </row>
    <row r="25" spans="2:4" x14ac:dyDescent="0.2">
      <c r="B25" s="2">
        <v>305189</v>
      </c>
      <c r="C25" s="2" t="s">
        <v>24</v>
      </c>
      <c r="D25" s="6">
        <v>0.99</v>
      </c>
    </row>
    <row r="26" spans="2:4" x14ac:dyDescent="0.2">
      <c r="B26" s="2">
        <v>305190</v>
      </c>
      <c r="C26" s="2" t="s">
        <v>25</v>
      </c>
      <c r="D26" s="6">
        <v>0.99</v>
      </c>
    </row>
    <row r="27" spans="2:4" x14ac:dyDescent="0.2">
      <c r="B27" s="2">
        <v>305114</v>
      </c>
      <c r="C27" s="2" t="s">
        <v>26</v>
      </c>
      <c r="D27" s="6">
        <v>0.99</v>
      </c>
    </row>
    <row r="28" spans="2:4" x14ac:dyDescent="0.2">
      <c r="B28" s="2">
        <v>305117</v>
      </c>
      <c r="C28" s="2" t="s">
        <v>27</v>
      </c>
      <c r="D28" s="6">
        <v>0.99</v>
      </c>
    </row>
    <row r="29" spans="2:4" x14ac:dyDescent="0.2">
      <c r="B29" s="2">
        <v>306000</v>
      </c>
      <c r="C29" s="2" t="s">
        <v>28</v>
      </c>
      <c r="D29" s="6">
        <v>1.1000000000000001</v>
      </c>
    </row>
    <row r="30" spans="2:4" x14ac:dyDescent="0.2">
      <c r="B30" s="2">
        <v>305075</v>
      </c>
      <c r="C30" s="2" t="s">
        <v>29</v>
      </c>
      <c r="D30" s="6">
        <v>0.83</v>
      </c>
    </row>
    <row r="31" spans="2:4" x14ac:dyDescent="0.2">
      <c r="B31" s="2">
        <v>305054</v>
      </c>
      <c r="C31" s="2" t="s">
        <v>30</v>
      </c>
      <c r="D31" s="6">
        <v>0.83</v>
      </c>
    </row>
    <row r="32" spans="2:4" x14ac:dyDescent="0.2">
      <c r="B32" s="2">
        <v>305076</v>
      </c>
      <c r="C32" s="2" t="s">
        <v>31</v>
      </c>
      <c r="D32" s="6">
        <v>0.83</v>
      </c>
    </row>
    <row r="33" spans="2:4" x14ac:dyDescent="0.2">
      <c r="B33" s="2">
        <v>215004</v>
      </c>
      <c r="C33" s="2" t="s">
        <v>32</v>
      </c>
      <c r="D33" s="6">
        <v>2.58</v>
      </c>
    </row>
    <row r="34" spans="2:4" x14ac:dyDescent="0.2">
      <c r="B34" s="2">
        <v>215000</v>
      </c>
      <c r="C34" s="2" t="s">
        <v>33</v>
      </c>
      <c r="D34" s="6">
        <v>1.42</v>
      </c>
    </row>
    <row r="35" spans="2:4" x14ac:dyDescent="0.2">
      <c r="B35" s="2">
        <v>215002</v>
      </c>
      <c r="C35" s="2" t="s">
        <v>34</v>
      </c>
      <c r="D35" s="6">
        <v>2.27</v>
      </c>
    </row>
    <row r="36" spans="2:4" x14ac:dyDescent="0.2">
      <c r="B36" s="2">
        <v>215008</v>
      </c>
      <c r="C36" s="2" t="s">
        <v>35</v>
      </c>
      <c r="D36" s="6">
        <v>2.27</v>
      </c>
    </row>
    <row r="37" spans="2:4" x14ac:dyDescent="0.2">
      <c r="B37" s="2">
        <v>215020</v>
      </c>
      <c r="C37" s="2" t="s">
        <v>36</v>
      </c>
      <c r="D37" s="6">
        <v>2.91</v>
      </c>
    </row>
    <row r="38" spans="2:4" x14ac:dyDescent="0.2">
      <c r="B38" s="2">
        <v>215017</v>
      </c>
      <c r="C38" s="2" t="s">
        <v>37</v>
      </c>
      <c r="D38" s="6">
        <v>2.91</v>
      </c>
    </row>
    <row r="39" spans="2:4" x14ac:dyDescent="0.2">
      <c r="B39" s="2">
        <v>208016</v>
      </c>
      <c r="C39" s="2" t="s">
        <v>38</v>
      </c>
      <c r="D39" s="6">
        <v>0.92</v>
      </c>
    </row>
    <row r="40" spans="2:4" x14ac:dyDescent="0.2">
      <c r="B40" s="2">
        <v>208021</v>
      </c>
      <c r="C40" s="2" t="s">
        <v>39</v>
      </c>
      <c r="D40" s="6">
        <v>0.89</v>
      </c>
    </row>
    <row r="41" spans="2:4" x14ac:dyDescent="0.2">
      <c r="B41" s="2">
        <v>208022</v>
      </c>
      <c r="C41" s="2" t="s">
        <v>40</v>
      </c>
      <c r="D41" s="6">
        <v>1.61</v>
      </c>
    </row>
    <row r="42" spans="2:4" x14ac:dyDescent="0.2">
      <c r="B42" s="2">
        <v>107012</v>
      </c>
      <c r="C42" s="2" t="s">
        <v>41</v>
      </c>
      <c r="D42" s="6">
        <v>0.72</v>
      </c>
    </row>
    <row r="43" spans="2:4" x14ac:dyDescent="0.2">
      <c r="B43" s="2">
        <v>107006</v>
      </c>
      <c r="C43" s="2" t="s">
        <v>42</v>
      </c>
      <c r="D43" s="6">
        <v>0.72</v>
      </c>
    </row>
    <row r="44" spans="2:4" x14ac:dyDescent="0.2">
      <c r="B44" s="2">
        <v>107007</v>
      </c>
      <c r="C44" s="2" t="s">
        <v>43</v>
      </c>
      <c r="D44" s="6">
        <v>0.72</v>
      </c>
    </row>
    <row r="45" spans="2:4" x14ac:dyDescent="0.2">
      <c r="B45" s="2">
        <v>309011</v>
      </c>
      <c r="C45" s="2" t="s">
        <v>44</v>
      </c>
      <c r="D45" s="6">
        <v>1.45</v>
      </c>
    </row>
    <row r="46" spans="2:4" x14ac:dyDescent="0.2">
      <c r="B46" s="2">
        <v>309010</v>
      </c>
      <c r="C46" s="2" t="s">
        <v>45</v>
      </c>
      <c r="D46" s="6">
        <v>6.48</v>
      </c>
    </row>
    <row r="47" spans="2:4" x14ac:dyDescent="0.2">
      <c r="B47" s="2">
        <v>208030</v>
      </c>
      <c r="C47" s="2" t="s">
        <v>46</v>
      </c>
      <c r="D47" s="6">
        <v>3.39</v>
      </c>
    </row>
    <row r="48" spans="2:4" x14ac:dyDescent="0.2">
      <c r="B48" s="2">
        <v>214007</v>
      </c>
      <c r="C48" s="2" t="s">
        <v>47</v>
      </c>
      <c r="D48" s="6">
        <v>1.62</v>
      </c>
    </row>
    <row r="49" spans="2:4" x14ac:dyDescent="0.2">
      <c r="B49" s="2">
        <v>214008</v>
      </c>
      <c r="C49" s="2" t="s">
        <v>48</v>
      </c>
      <c r="D49" s="6">
        <v>1.84</v>
      </c>
    </row>
    <row r="50" spans="2:4" x14ac:dyDescent="0.2">
      <c r="B50" s="2">
        <v>214000</v>
      </c>
      <c r="C50" s="2" t="s">
        <v>49</v>
      </c>
      <c r="D50" s="6">
        <v>1.63</v>
      </c>
    </row>
    <row r="51" spans="2:4" x14ac:dyDescent="0.2">
      <c r="B51" s="2">
        <v>214009</v>
      </c>
      <c r="C51" s="2" t="s">
        <v>50</v>
      </c>
      <c r="D51" s="6">
        <v>1.66</v>
      </c>
    </row>
    <row r="52" spans="2:4" x14ac:dyDescent="0.2">
      <c r="B52" s="2">
        <v>101090</v>
      </c>
      <c r="C52" s="2" t="s">
        <v>51</v>
      </c>
      <c r="D52" s="6">
        <v>0.96</v>
      </c>
    </row>
    <row r="53" spans="2:4" x14ac:dyDescent="0.2">
      <c r="B53" s="2">
        <v>101180</v>
      </c>
      <c r="C53" s="2" t="s">
        <v>52</v>
      </c>
      <c r="D53" s="6">
        <v>2.11</v>
      </c>
    </row>
    <row r="54" spans="2:4" x14ac:dyDescent="0.2">
      <c r="B54" s="2">
        <v>101181</v>
      </c>
      <c r="C54" s="2" t="s">
        <v>53</v>
      </c>
      <c r="D54" s="6">
        <v>2.46</v>
      </c>
    </row>
    <row r="55" spans="2:4" x14ac:dyDescent="0.2">
      <c r="B55" s="2">
        <v>101094</v>
      </c>
      <c r="C55" s="2" t="s">
        <v>54</v>
      </c>
      <c r="D55" s="6">
        <v>1.08</v>
      </c>
    </row>
    <row r="56" spans="2:4" x14ac:dyDescent="0.2">
      <c r="B56" s="2">
        <v>101100</v>
      </c>
      <c r="C56" s="2" t="s">
        <v>55</v>
      </c>
      <c r="D56" s="6">
        <v>2.54</v>
      </c>
    </row>
    <row r="57" spans="2:4" x14ac:dyDescent="0.2">
      <c r="B57" s="2">
        <v>209028</v>
      </c>
      <c r="C57" s="2" t="s">
        <v>56</v>
      </c>
      <c r="D57" s="6">
        <v>2.61</v>
      </c>
    </row>
    <row r="58" spans="2:4" x14ac:dyDescent="0.2">
      <c r="B58" s="2">
        <v>209037</v>
      </c>
      <c r="C58" s="2" t="s">
        <v>57</v>
      </c>
      <c r="D58" s="6">
        <v>2.2000000000000002</v>
      </c>
    </row>
    <row r="59" spans="2:4" x14ac:dyDescent="0.2">
      <c r="B59" s="2">
        <v>311016</v>
      </c>
      <c r="C59" s="2" t="s">
        <v>58</v>
      </c>
      <c r="D59" s="6">
        <v>1.19</v>
      </c>
    </row>
    <row r="60" spans="2:4" x14ac:dyDescent="0.2">
      <c r="B60" s="2">
        <v>311018</v>
      </c>
      <c r="C60" s="2" t="s">
        <v>59</v>
      </c>
      <c r="D60" s="6">
        <v>1.19</v>
      </c>
    </row>
    <row r="61" spans="2:4" x14ac:dyDescent="0.2">
      <c r="B61" s="2">
        <v>311017</v>
      </c>
      <c r="C61" s="2" t="s">
        <v>60</v>
      </c>
      <c r="D61" s="6">
        <v>1.19</v>
      </c>
    </row>
    <row r="62" spans="2:4" x14ac:dyDescent="0.2">
      <c r="B62" s="2">
        <v>306028</v>
      </c>
      <c r="C62" s="2" t="s">
        <v>61</v>
      </c>
      <c r="D62" s="6">
        <v>1.53</v>
      </c>
    </row>
    <row r="63" spans="2:4" x14ac:dyDescent="0.2">
      <c r="B63" s="2">
        <v>222021</v>
      </c>
      <c r="C63" s="2" t="s">
        <v>62</v>
      </c>
      <c r="D63" s="6">
        <v>1.87</v>
      </c>
    </row>
    <row r="64" spans="2:4" x14ac:dyDescent="0.2">
      <c r="B64" s="2">
        <v>230023</v>
      </c>
      <c r="C64" s="2" t="s">
        <v>63</v>
      </c>
      <c r="D64" s="6">
        <v>1.85</v>
      </c>
    </row>
    <row r="65" spans="2:4" x14ac:dyDescent="0.2">
      <c r="B65" s="2">
        <v>230024</v>
      </c>
      <c r="C65" s="2" t="s">
        <v>64</v>
      </c>
      <c r="D65" s="6">
        <v>1.85</v>
      </c>
    </row>
    <row r="66" spans="2:4" x14ac:dyDescent="0.2">
      <c r="B66" s="2">
        <v>230026</v>
      </c>
      <c r="C66" s="2" t="s">
        <v>65</v>
      </c>
      <c r="D66" s="6">
        <v>2.37</v>
      </c>
    </row>
    <row r="67" spans="2:4" x14ac:dyDescent="0.2">
      <c r="B67" s="2">
        <v>230025</v>
      </c>
      <c r="C67" s="2" t="s">
        <v>66</v>
      </c>
      <c r="D67" s="6">
        <v>2.37</v>
      </c>
    </row>
    <row r="68" spans="2:4" x14ac:dyDescent="0.2">
      <c r="B68" s="2">
        <v>308042</v>
      </c>
      <c r="C68" s="2" t="s">
        <v>67</v>
      </c>
      <c r="D68" s="6">
        <v>1.41</v>
      </c>
    </row>
    <row r="69" spans="2:4" x14ac:dyDescent="0.2">
      <c r="B69" s="2">
        <v>301126</v>
      </c>
      <c r="C69" s="2" t="s">
        <v>68</v>
      </c>
      <c r="D69" s="6">
        <v>1.59</v>
      </c>
    </row>
    <row r="70" spans="2:4" x14ac:dyDescent="0.2">
      <c r="B70" s="2">
        <v>306012</v>
      </c>
      <c r="C70" s="2" t="s">
        <v>69</v>
      </c>
      <c r="D70" s="6">
        <v>1.59</v>
      </c>
    </row>
    <row r="71" spans="2:4" x14ac:dyDescent="0.2">
      <c r="B71" s="2">
        <v>306013</v>
      </c>
      <c r="C71" s="2" t="s">
        <v>70</v>
      </c>
      <c r="D71" s="6">
        <v>2.4</v>
      </c>
    </row>
    <row r="72" spans="2:4" x14ac:dyDescent="0.2">
      <c r="B72" s="2">
        <v>301139</v>
      </c>
      <c r="C72" s="2" t="s">
        <v>71</v>
      </c>
      <c r="D72" s="6">
        <v>1.59</v>
      </c>
    </row>
    <row r="73" spans="2:4" x14ac:dyDescent="0.2">
      <c r="B73" s="2">
        <v>209039</v>
      </c>
      <c r="C73" s="2" t="s">
        <v>72</v>
      </c>
      <c r="D73" s="6">
        <v>2.0699999999999998</v>
      </c>
    </row>
    <row r="74" spans="2:4" x14ac:dyDescent="0.2">
      <c r="B74" s="2">
        <v>305081</v>
      </c>
      <c r="C74" s="2" t="s">
        <v>73</v>
      </c>
      <c r="D74" s="6">
        <v>1.3</v>
      </c>
    </row>
    <row r="75" spans="2:4" x14ac:dyDescent="0.2">
      <c r="B75" s="2">
        <v>305083</v>
      </c>
      <c r="C75" s="2" t="s">
        <v>74</v>
      </c>
      <c r="D75" s="6">
        <v>1.48</v>
      </c>
    </row>
    <row r="76" spans="2:4" x14ac:dyDescent="0.2">
      <c r="B76" s="2">
        <v>305079</v>
      </c>
      <c r="C76" s="2" t="s">
        <v>75</v>
      </c>
      <c r="D76" s="6">
        <v>1.3</v>
      </c>
    </row>
    <row r="77" spans="2:4" x14ac:dyDescent="0.2">
      <c r="B77" s="2">
        <v>305080</v>
      </c>
      <c r="C77" s="2" t="s">
        <v>76</v>
      </c>
      <c r="D77" s="6">
        <v>1.3</v>
      </c>
    </row>
    <row r="78" spans="2:4" x14ac:dyDescent="0.2">
      <c r="B78" s="2">
        <v>311022</v>
      </c>
      <c r="C78" s="2" t="s">
        <v>77</v>
      </c>
      <c r="D78" s="6">
        <v>0.96</v>
      </c>
    </row>
    <row r="79" spans="2:4" x14ac:dyDescent="0.2">
      <c r="B79" s="2">
        <v>208020</v>
      </c>
      <c r="C79" s="2" t="s">
        <v>78</v>
      </c>
      <c r="D79" s="6">
        <v>1.79</v>
      </c>
    </row>
    <row r="80" spans="2:4" x14ac:dyDescent="0.2">
      <c r="B80" s="2">
        <v>209056</v>
      </c>
      <c r="C80" s="2" t="s">
        <v>79</v>
      </c>
      <c r="D80" s="6">
        <v>7.96</v>
      </c>
    </row>
    <row r="81" spans="2:4" x14ac:dyDescent="0.2">
      <c r="B81" s="2">
        <v>209012</v>
      </c>
      <c r="C81" s="2" t="s">
        <v>80</v>
      </c>
      <c r="D81" s="6">
        <v>3.35</v>
      </c>
    </row>
    <row r="82" spans="2:4" x14ac:dyDescent="0.2">
      <c r="B82" s="2">
        <v>209011</v>
      </c>
      <c r="C82" s="2" t="s">
        <v>81</v>
      </c>
      <c r="D82" s="6">
        <v>2.94</v>
      </c>
    </row>
    <row r="83" spans="2:4" x14ac:dyDescent="0.2">
      <c r="B83" s="2">
        <v>209013</v>
      </c>
      <c r="C83" s="2" t="s">
        <v>82</v>
      </c>
      <c r="D83" s="6">
        <v>2.94</v>
      </c>
    </row>
    <row r="84" spans="2:4" x14ac:dyDescent="0.2">
      <c r="B84" s="2">
        <v>209010</v>
      </c>
      <c r="C84" s="2" t="s">
        <v>83</v>
      </c>
      <c r="D84" s="6">
        <v>2.4</v>
      </c>
    </row>
    <row r="85" spans="2:4" x14ac:dyDescent="0.2">
      <c r="B85" s="2">
        <v>208044</v>
      </c>
      <c r="C85" s="2" t="s">
        <v>84</v>
      </c>
      <c r="D85" s="6">
        <v>1.79</v>
      </c>
    </row>
    <row r="86" spans="2:4" x14ac:dyDescent="0.2">
      <c r="B86" s="2">
        <v>311042</v>
      </c>
      <c r="C86" s="2" t="s">
        <v>85</v>
      </c>
      <c r="D86" s="6">
        <v>4.25</v>
      </c>
    </row>
    <row r="87" spans="2:4" x14ac:dyDescent="0.2">
      <c r="B87" s="2">
        <v>311041</v>
      </c>
      <c r="C87" s="2" t="s">
        <v>86</v>
      </c>
      <c r="D87" s="6">
        <v>3.78</v>
      </c>
    </row>
    <row r="88" spans="2:4" x14ac:dyDescent="0.2">
      <c r="B88" s="2">
        <v>311046</v>
      </c>
      <c r="C88" s="2" t="s">
        <v>87</v>
      </c>
      <c r="D88" s="6">
        <v>0.98</v>
      </c>
    </row>
    <row r="89" spans="2:4" x14ac:dyDescent="0.2">
      <c r="B89" s="2">
        <v>312011</v>
      </c>
      <c r="C89" s="2" t="s">
        <v>88</v>
      </c>
      <c r="D89" s="6">
        <v>3.51</v>
      </c>
    </row>
    <row r="90" spans="2:4" x14ac:dyDescent="0.2">
      <c r="B90" s="2">
        <v>311048</v>
      </c>
      <c r="C90" s="2" t="s">
        <v>89</v>
      </c>
      <c r="D90" s="6">
        <v>3.27</v>
      </c>
    </row>
    <row r="91" spans="2:4" x14ac:dyDescent="0.2">
      <c r="B91" s="2">
        <v>220417</v>
      </c>
      <c r="C91" s="2" t="s">
        <v>90</v>
      </c>
      <c r="D91" s="6">
        <v>1.1599999999999999</v>
      </c>
    </row>
    <row r="92" spans="2:4" x14ac:dyDescent="0.2">
      <c r="B92" s="2">
        <v>214038</v>
      </c>
      <c r="C92" s="2" t="s">
        <v>91</v>
      </c>
      <c r="D92" s="6">
        <v>2.19</v>
      </c>
    </row>
    <row r="93" spans="2:4" x14ac:dyDescent="0.2">
      <c r="B93" s="2">
        <v>214137</v>
      </c>
      <c r="C93" s="2" t="s">
        <v>92</v>
      </c>
      <c r="D93" s="6">
        <v>1.1599999999999999</v>
      </c>
    </row>
    <row r="94" spans="2:4" x14ac:dyDescent="0.2">
      <c r="B94" s="2">
        <v>220421</v>
      </c>
      <c r="C94" s="2" t="s">
        <v>93</v>
      </c>
      <c r="D94" s="6">
        <v>1.1599999999999999</v>
      </c>
    </row>
    <row r="95" spans="2:4" x14ac:dyDescent="0.2">
      <c r="B95" s="2">
        <v>220418</v>
      </c>
      <c r="C95" s="2" t="s">
        <v>94</v>
      </c>
      <c r="D95" s="6">
        <v>1.1599999999999999</v>
      </c>
    </row>
    <row r="96" spans="2:4" x14ac:dyDescent="0.2">
      <c r="B96" s="2">
        <v>220419</v>
      </c>
      <c r="C96" s="2" t="s">
        <v>95</v>
      </c>
      <c r="D96" s="6">
        <v>1.1599999999999999</v>
      </c>
    </row>
    <row r="97" spans="2:4" x14ac:dyDescent="0.2">
      <c r="B97" s="2">
        <v>214052</v>
      </c>
      <c r="C97" s="2" t="s">
        <v>96</v>
      </c>
      <c r="D97" s="6">
        <v>2.4900000000000002</v>
      </c>
    </row>
    <row r="98" spans="2:4" x14ac:dyDescent="0.2">
      <c r="B98" s="2">
        <v>305000</v>
      </c>
      <c r="C98" s="2" t="s">
        <v>97</v>
      </c>
      <c r="D98" s="6">
        <v>0.78</v>
      </c>
    </row>
    <row r="99" spans="2:4" x14ac:dyDescent="0.2">
      <c r="B99" s="2">
        <v>305001</v>
      </c>
      <c r="C99" s="2" t="s">
        <v>98</v>
      </c>
      <c r="D99" s="6">
        <v>0.83</v>
      </c>
    </row>
    <row r="100" spans="2:4" x14ac:dyDescent="0.2">
      <c r="B100" s="2">
        <v>311023</v>
      </c>
      <c r="C100" s="2" t="s">
        <v>99</v>
      </c>
      <c r="D100" s="6">
        <v>2.08</v>
      </c>
    </row>
    <row r="101" spans="2:4" x14ac:dyDescent="0.2">
      <c r="B101" s="2">
        <v>220150</v>
      </c>
      <c r="C101" s="2" t="s">
        <v>100</v>
      </c>
      <c r="D101" s="6">
        <v>1.41</v>
      </c>
    </row>
    <row r="102" spans="2:4" x14ac:dyDescent="0.2">
      <c r="B102" s="2">
        <v>220149</v>
      </c>
      <c r="C102" s="2" t="s">
        <v>101</v>
      </c>
      <c r="D102" s="6">
        <v>2.11</v>
      </c>
    </row>
    <row r="103" spans="2:4" x14ac:dyDescent="0.2">
      <c r="B103" s="2">
        <v>308066</v>
      </c>
      <c r="C103" s="2" t="s">
        <v>102</v>
      </c>
      <c r="D103" s="6">
        <v>2.35</v>
      </c>
    </row>
    <row r="104" spans="2:4" x14ac:dyDescent="0.2">
      <c r="B104" s="2">
        <v>308064</v>
      </c>
      <c r="C104" s="2" t="s">
        <v>103</v>
      </c>
      <c r="D104" s="6">
        <v>1.52</v>
      </c>
    </row>
    <row r="105" spans="2:4" x14ac:dyDescent="0.2">
      <c r="B105" s="2">
        <v>305005</v>
      </c>
      <c r="C105" s="2" t="s">
        <v>104</v>
      </c>
      <c r="D105" s="6">
        <v>1.22</v>
      </c>
    </row>
    <row r="106" spans="2:4" x14ac:dyDescent="0.2">
      <c r="B106" s="2">
        <v>305011</v>
      </c>
      <c r="C106" s="2" t="s">
        <v>105</v>
      </c>
      <c r="D106" s="6">
        <v>1.22</v>
      </c>
    </row>
    <row r="107" spans="2:4" x14ac:dyDescent="0.2">
      <c r="B107" s="2">
        <v>305012</v>
      </c>
      <c r="C107" s="2" t="s">
        <v>106</v>
      </c>
      <c r="D107" s="6">
        <v>1.61</v>
      </c>
    </row>
    <row r="108" spans="2:4" x14ac:dyDescent="0.2">
      <c r="B108" s="2">
        <v>305002</v>
      </c>
      <c r="C108" s="2" t="s">
        <v>107</v>
      </c>
      <c r="D108" s="6">
        <v>1.22</v>
      </c>
    </row>
    <row r="109" spans="2:4" x14ac:dyDescent="0.2">
      <c r="B109" s="2">
        <v>305010</v>
      </c>
      <c r="C109" s="2" t="s">
        <v>108</v>
      </c>
      <c r="D109" s="6">
        <v>1.22</v>
      </c>
    </row>
    <row r="110" spans="2:4" x14ac:dyDescent="0.2">
      <c r="B110" s="2">
        <v>305013</v>
      </c>
      <c r="C110" s="2" t="s">
        <v>109</v>
      </c>
      <c r="D110" s="6">
        <v>2.39</v>
      </c>
    </row>
    <row r="111" spans="2:4" x14ac:dyDescent="0.2">
      <c r="B111" s="2">
        <v>305003</v>
      </c>
      <c r="C111" s="2" t="s">
        <v>110</v>
      </c>
      <c r="D111" s="6">
        <v>1.22</v>
      </c>
    </row>
    <row r="112" spans="2:4" x14ac:dyDescent="0.2">
      <c r="B112" s="2">
        <v>305007</v>
      </c>
      <c r="C112" s="2" t="s">
        <v>111</v>
      </c>
      <c r="D112" s="6">
        <v>1.22</v>
      </c>
    </row>
    <row r="113" spans="2:4" x14ac:dyDescent="0.2">
      <c r="B113" s="2">
        <v>305004</v>
      </c>
      <c r="C113" s="2" t="s">
        <v>112</v>
      </c>
      <c r="D113" s="6">
        <v>1.22</v>
      </c>
    </row>
    <row r="114" spans="2:4" x14ac:dyDescent="0.2">
      <c r="B114" s="2">
        <v>305006</v>
      </c>
      <c r="C114" s="2" t="s">
        <v>113</v>
      </c>
      <c r="D114" s="6">
        <v>1.22</v>
      </c>
    </row>
    <row r="115" spans="2:4" x14ac:dyDescent="0.2">
      <c r="B115" s="2">
        <v>311037</v>
      </c>
      <c r="C115" s="2" t="s">
        <v>114</v>
      </c>
      <c r="D115" s="6">
        <v>0.61</v>
      </c>
    </row>
    <row r="116" spans="2:4" x14ac:dyDescent="0.2">
      <c r="B116" s="2">
        <v>208010</v>
      </c>
      <c r="C116" s="2" t="s">
        <v>115</v>
      </c>
      <c r="D116" s="6">
        <v>1.47</v>
      </c>
    </row>
    <row r="117" spans="2:4" x14ac:dyDescent="0.2">
      <c r="B117" s="2">
        <v>214302</v>
      </c>
      <c r="C117" s="2" t="s">
        <v>116</v>
      </c>
      <c r="D117" s="6">
        <v>1.79</v>
      </c>
    </row>
    <row r="118" spans="2:4" x14ac:dyDescent="0.2">
      <c r="B118" s="2">
        <v>214304</v>
      </c>
      <c r="C118" s="2" t="s">
        <v>117</v>
      </c>
      <c r="D118" s="6">
        <v>1.79</v>
      </c>
    </row>
    <row r="119" spans="2:4" x14ac:dyDescent="0.2">
      <c r="B119" s="2">
        <v>214309</v>
      </c>
      <c r="C119" s="2" t="s">
        <v>118</v>
      </c>
      <c r="D119" s="6">
        <v>1.79</v>
      </c>
    </row>
    <row r="120" spans="2:4" x14ac:dyDescent="0.2">
      <c r="B120" s="2">
        <v>214308</v>
      </c>
      <c r="C120" s="2" t="s">
        <v>119</v>
      </c>
      <c r="D120" s="6">
        <v>1.58</v>
      </c>
    </row>
  </sheetData>
  <pageMargins left="0.75" right="0.75" top="1" bottom="1" header="0.5" footer="0.5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21</vt:i4>
      </vt:variant>
    </vt:vector>
  </HeadingPairs>
  <TitlesOfParts>
    <vt:vector size="26" baseType="lpstr">
      <vt:lpstr>Fun_tab1_N</vt:lpstr>
      <vt:lpstr>Meeskond</vt:lpstr>
      <vt:lpstr>Rahvaarv</vt:lpstr>
      <vt:lpstr>Arve</vt:lpstr>
      <vt:lpstr>Kaubad</vt:lpstr>
      <vt:lpstr>algus</vt:lpstr>
      <vt:lpstr>Algused</vt:lpstr>
      <vt:lpstr>Artikkel</vt:lpstr>
      <vt:lpstr>Hind</vt:lpstr>
      <vt:lpstr>Hind_käibemaksuga</vt:lpstr>
      <vt:lpstr>jaotisi</vt:lpstr>
      <vt:lpstr>Kauba_nimetus</vt:lpstr>
      <vt:lpstr>Kaubaartikkel</vt:lpstr>
      <vt:lpstr>Kogus</vt:lpstr>
      <vt:lpstr>lõpp</vt:lpstr>
      <vt:lpstr>Maksumus</vt:lpstr>
      <vt:lpstr>Nimetus</vt:lpstr>
      <vt:lpstr>p</vt:lpstr>
      <vt:lpstr>samm</vt:lpstr>
      <vt:lpstr>Sünniaeg</vt:lpstr>
      <vt:lpstr>z</vt:lpstr>
      <vt:lpstr>V_grupp</vt:lpstr>
      <vt:lpstr>Vanus</vt:lpstr>
      <vt:lpstr>Vanusegrupp</vt:lpstr>
      <vt:lpstr>x</vt:lpstr>
      <vt:lpstr>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Amitan</dc:creator>
  <cp:lastModifiedBy>Ahti Lohk</cp:lastModifiedBy>
  <dcterms:created xsi:type="dcterms:W3CDTF">2019-09-09T10:42:54Z</dcterms:created>
  <dcterms:modified xsi:type="dcterms:W3CDTF">2024-09-25T12:36:55Z</dcterms:modified>
</cp:coreProperties>
</file>